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keske/Desktop/TFMMC Articles/"/>
    </mc:Choice>
  </mc:AlternateContent>
  <xr:revisionPtr revIDLastSave="0" documentId="8_{BA962435-9D4B-B440-A3F0-3CEED6579624}" xr6:coauthVersionLast="45" xr6:coauthVersionMax="45" xr10:uidLastSave="{00000000-0000-0000-0000-000000000000}"/>
  <bookViews>
    <workbookView xWindow="0" yWindow="460" windowWidth="19420" windowHeight="10420" tabRatio="837" firstSheet="5" activeTab="10" xr2:uid="{00000000-000D-0000-FFFF-FFFF00000000}"/>
  </bookViews>
  <sheets>
    <sheet name="Directions" sheetId="19" r:id="rId1"/>
    <sheet name="Sustainment Totals" sheetId="18" r:id="rId2"/>
    <sheet name="Initial Day" sheetId="4" r:id="rId3"/>
    <sheet name="Training" sheetId="15" r:id="rId4"/>
    <sheet name="Supplies" sheetId="20" r:id="rId5"/>
    <sheet name="Initial - EMS" sheetId="10" r:id="rId6"/>
    <sheet name="Initial Area 1" sheetId="5" r:id="rId7"/>
    <sheet name="Addl Initial Areas" sheetId="6" r:id="rId8"/>
    <sheet name="Initial Area w Response Teams" sheetId="7" r:id="rId9"/>
    <sheet name="ME" sheetId="16" r:id="rId10"/>
    <sheet name="Inpatient 1" sheetId="11" r:id="rId11"/>
    <sheet name="Initial Area 2" sheetId="8" r:id="rId12"/>
    <sheet name="Inpatient 2" sheetId="13" r:id="rId13"/>
    <sheet name="Initial Area 3" sheetId="9" r:id="rId14"/>
    <sheet name="Inpatient 3" sheetId="12" r:id="rId15"/>
    <sheet name="Sustainment PPE" sheetId="17" r:id="rId16"/>
    <sheet name="Defined PPE sets" sheetId="3" r:id="rId17"/>
    <sheet name="stock" sheetId="1" state="hidden" r:id="rId18"/>
    <sheet name="Usage by work area" sheetId="2" state="hidden" r:id="rId19"/>
  </sheets>
  <definedNames>
    <definedName name="_xlnm.Print_Area" localSheetId="6">'Initial Area 1'!$A$1:$I$30</definedName>
    <definedName name="_xlnm.Print_Area" localSheetId="2">'Initial Day'!$A$4:$I$18</definedName>
    <definedName name="_xlnm.Print_Area" localSheetId="1">'Sustainment Totals'!$A$1:$I$20</definedName>
    <definedName name="_xlnm.Print_Area" localSheetId="3">Training!$A$2:$J$17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18" l="1"/>
  <c r="C7" i="18"/>
  <c r="C8" i="18"/>
  <c r="C9" i="18"/>
  <c r="C10" i="18"/>
  <c r="C11" i="18"/>
  <c r="C12" i="18"/>
  <c r="C13" i="18"/>
  <c r="C14" i="18"/>
  <c r="C15" i="18"/>
  <c r="C16" i="18"/>
  <c r="C17" i="18"/>
  <c r="C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5" i="18"/>
  <c r="A4" i="20"/>
  <c r="A5" i="20"/>
  <c r="A6" i="20"/>
  <c r="A7" i="20"/>
  <c r="A8" i="20"/>
  <c r="A9" i="20"/>
  <c r="A10" i="20"/>
  <c r="A11" i="20"/>
  <c r="A12" i="20"/>
  <c r="A13" i="20"/>
  <c r="A14" i="20"/>
  <c r="A15" i="20"/>
  <c r="A3" i="20"/>
  <c r="T9" i="3" l="1"/>
  <c r="R9" i="3"/>
  <c r="P9" i="3"/>
  <c r="N9" i="3"/>
  <c r="L9" i="3"/>
  <c r="J9" i="3"/>
  <c r="H9" i="3"/>
  <c r="F9" i="3"/>
  <c r="D9" i="3"/>
  <c r="B9" i="3"/>
  <c r="E14" i="4" l="1"/>
  <c r="E15" i="4"/>
  <c r="E18" i="4"/>
  <c r="A7" i="4"/>
  <c r="A8" i="4"/>
  <c r="A9" i="4"/>
  <c r="A10" i="4"/>
  <c r="A11" i="4"/>
  <c r="A12" i="4"/>
  <c r="A13" i="4"/>
  <c r="A14" i="4"/>
  <c r="A15" i="4"/>
  <c r="A16" i="4"/>
  <c r="A17" i="4"/>
  <c r="A18" i="4"/>
  <c r="A6" i="15"/>
  <c r="A7" i="15"/>
  <c r="A8" i="15"/>
  <c r="A9" i="15"/>
  <c r="A10" i="15"/>
  <c r="A11" i="15"/>
  <c r="A12" i="15"/>
  <c r="A13" i="15"/>
  <c r="A14" i="15"/>
  <c r="A15" i="15"/>
  <c r="A16" i="15"/>
  <c r="A17" i="15"/>
  <c r="A6" i="18"/>
  <c r="A7" i="18"/>
  <c r="A8" i="18"/>
  <c r="A9" i="18"/>
  <c r="A10" i="18"/>
  <c r="A11" i="18"/>
  <c r="A12" i="18"/>
  <c r="A13" i="18"/>
  <c r="A14" i="18"/>
  <c r="A15" i="18"/>
  <c r="A16" i="18"/>
  <c r="A17" i="18"/>
  <c r="G20" i="18" l="1"/>
  <c r="F20" i="18"/>
  <c r="E20" i="18"/>
  <c r="J14" i="15" l="1"/>
  <c r="C15" i="4" s="1"/>
  <c r="A28" i="5"/>
  <c r="A28" i="6"/>
  <c r="A28" i="11"/>
  <c r="A28" i="7"/>
  <c r="A28" i="16"/>
  <c r="A28" i="10"/>
  <c r="A28" i="8"/>
  <c r="A28" i="13"/>
  <c r="A28" i="9"/>
  <c r="A28" i="12"/>
  <c r="A15" i="17"/>
  <c r="B30" i="6" l="1"/>
  <c r="E17" i="4" s="1"/>
  <c r="B29" i="6"/>
  <c r="E16" i="4" s="1"/>
  <c r="B26" i="6"/>
  <c r="E13" i="4" s="1"/>
  <c r="B25" i="6"/>
  <c r="E12" i="4" s="1"/>
  <c r="B24" i="6"/>
  <c r="E11" i="4" s="1"/>
  <c r="B23" i="6"/>
  <c r="E10" i="4" s="1"/>
  <c r="B22" i="6"/>
  <c r="E9" i="4" s="1"/>
  <c r="B21" i="6"/>
  <c r="E8" i="4" s="1"/>
  <c r="B20" i="6"/>
  <c r="E7" i="4" s="1"/>
  <c r="B19" i="6"/>
  <c r="E6" i="4" l="1"/>
  <c r="H11" i="5" l="1"/>
  <c r="I11" i="5"/>
  <c r="H12" i="5"/>
  <c r="I12" i="5"/>
  <c r="H11" i="6"/>
  <c r="I11" i="6"/>
  <c r="H12" i="6"/>
  <c r="I12" i="6"/>
  <c r="H11" i="11"/>
  <c r="I11" i="11"/>
  <c r="H12" i="11"/>
  <c r="I12" i="11"/>
  <c r="H10" i="16"/>
  <c r="I10" i="16"/>
  <c r="H11" i="16"/>
  <c r="I11" i="16"/>
  <c r="H12" i="16"/>
  <c r="I12" i="16"/>
  <c r="H9" i="10"/>
  <c r="I9" i="10"/>
  <c r="H10" i="10"/>
  <c r="I10" i="10"/>
  <c r="H11" i="10"/>
  <c r="I11" i="10"/>
  <c r="H12" i="10"/>
  <c r="I12" i="10"/>
  <c r="H11" i="8"/>
  <c r="I11" i="8"/>
  <c r="H12" i="8"/>
  <c r="I12" i="8"/>
  <c r="H13" i="8"/>
  <c r="I13" i="8"/>
  <c r="H11" i="12"/>
  <c r="I11" i="12"/>
  <c r="H12" i="12"/>
  <c r="I12" i="12"/>
  <c r="H13" i="12"/>
  <c r="I13" i="12"/>
  <c r="H12" i="9"/>
  <c r="I12" i="9"/>
  <c r="H13" i="9"/>
  <c r="I13" i="9"/>
  <c r="I10" i="11" l="1"/>
  <c r="H10" i="11"/>
  <c r="I9" i="11"/>
  <c r="H9" i="11"/>
  <c r="I8" i="11"/>
  <c r="H8" i="11"/>
  <c r="I7" i="11"/>
  <c r="H7" i="11"/>
  <c r="I6" i="11"/>
  <c r="H6" i="11"/>
  <c r="I5" i="11"/>
  <c r="H5" i="11"/>
  <c r="I10" i="13"/>
  <c r="H10" i="13"/>
  <c r="I9" i="13"/>
  <c r="H9" i="13"/>
  <c r="I8" i="13"/>
  <c r="H8" i="13"/>
  <c r="I7" i="13"/>
  <c r="H7" i="13"/>
  <c r="I6" i="13"/>
  <c r="H6" i="13"/>
  <c r="I5" i="13"/>
  <c r="H5" i="13"/>
  <c r="H10" i="12"/>
  <c r="I10" i="12"/>
  <c r="I9" i="12"/>
  <c r="H9" i="12"/>
  <c r="I8" i="12"/>
  <c r="H8" i="12"/>
  <c r="I7" i="12"/>
  <c r="H7" i="12"/>
  <c r="A5" i="18" l="1"/>
  <c r="A18" i="17"/>
  <c r="A17" i="17"/>
  <c r="A16" i="17"/>
  <c r="A14" i="17"/>
  <c r="A13" i="17"/>
  <c r="A12" i="17"/>
  <c r="A11" i="17"/>
  <c r="A10" i="17"/>
  <c r="A9" i="17"/>
  <c r="A8" i="17"/>
  <c r="A7" i="17"/>
  <c r="A6" i="17"/>
  <c r="A5" i="17"/>
  <c r="J17" i="15"/>
  <c r="C18" i="4" s="1"/>
  <c r="A31" i="5"/>
  <c r="A31" i="6"/>
  <c r="A31" i="11"/>
  <c r="A31" i="7"/>
  <c r="C31" i="7"/>
  <c r="I31" i="7" s="1"/>
  <c r="A31" i="16"/>
  <c r="A31" i="10"/>
  <c r="A31" i="8"/>
  <c r="A31" i="13"/>
  <c r="A31" i="9"/>
  <c r="A31" i="12"/>
  <c r="I10" i="5" l="1"/>
  <c r="H10" i="5"/>
  <c r="A6" i="4"/>
  <c r="A5" i="15" l="1"/>
  <c r="A30" i="16"/>
  <c r="A29" i="16"/>
  <c r="A27" i="16"/>
  <c r="A26" i="16"/>
  <c r="A25" i="16"/>
  <c r="A24" i="16"/>
  <c r="A23" i="16"/>
  <c r="A22" i="16"/>
  <c r="A21" i="16"/>
  <c r="A20" i="16"/>
  <c r="A19" i="16"/>
  <c r="F14" i="16"/>
  <c r="E14" i="16"/>
  <c r="C14" i="16"/>
  <c r="B14" i="16"/>
  <c r="I9" i="16"/>
  <c r="H9" i="16"/>
  <c r="I8" i="16"/>
  <c r="H8" i="16"/>
  <c r="I7" i="16"/>
  <c r="H7" i="16"/>
  <c r="I6" i="16"/>
  <c r="H6" i="16"/>
  <c r="I5" i="16"/>
  <c r="H5" i="16"/>
  <c r="J6" i="15"/>
  <c r="C7" i="4" s="1"/>
  <c r="J7" i="15"/>
  <c r="C8" i="4" s="1"/>
  <c r="J8" i="15"/>
  <c r="C9" i="4" s="1"/>
  <c r="J9" i="15"/>
  <c r="C10" i="4" s="1"/>
  <c r="J10" i="15"/>
  <c r="C11" i="4" s="1"/>
  <c r="J11" i="15"/>
  <c r="C12" i="4" s="1"/>
  <c r="J12" i="15"/>
  <c r="C13" i="4" s="1"/>
  <c r="J13" i="15"/>
  <c r="C14" i="4" s="1"/>
  <c r="J15" i="15"/>
  <c r="C16" i="4" s="1"/>
  <c r="J16" i="15"/>
  <c r="C17" i="4" s="1"/>
  <c r="J5" i="15"/>
  <c r="C6" i="4" s="1"/>
  <c r="H14" i="16" l="1"/>
  <c r="C30" i="16" s="1"/>
  <c r="I30" i="16" s="1"/>
  <c r="C28" i="16"/>
  <c r="I28" i="16" s="1"/>
  <c r="C27" i="16"/>
  <c r="I27" i="16" s="1"/>
  <c r="I14" i="16"/>
  <c r="C23" i="16"/>
  <c r="I23" i="16" s="1"/>
  <c r="C31" i="16"/>
  <c r="I31" i="16" s="1"/>
  <c r="A30" i="9"/>
  <c r="A30" i="12"/>
  <c r="A30" i="13"/>
  <c r="A30" i="8"/>
  <c r="C30" i="7"/>
  <c r="I30" i="7" s="1"/>
  <c r="A30" i="10"/>
  <c r="A30" i="7"/>
  <c r="A30" i="11"/>
  <c r="A30" i="6"/>
  <c r="A30" i="5"/>
  <c r="A29" i="12"/>
  <c r="A27" i="12"/>
  <c r="A26" i="12"/>
  <c r="A25" i="12"/>
  <c r="A24" i="12"/>
  <c r="A23" i="12"/>
  <c r="A22" i="12"/>
  <c r="A21" i="12"/>
  <c r="A20" i="12"/>
  <c r="A19" i="12"/>
  <c r="F14" i="12"/>
  <c r="E14" i="12"/>
  <c r="C14" i="12"/>
  <c r="B14" i="12"/>
  <c r="I6" i="12"/>
  <c r="H6" i="12"/>
  <c r="I5" i="12"/>
  <c r="H5" i="12"/>
  <c r="A29" i="13"/>
  <c r="A27" i="13"/>
  <c r="A26" i="13"/>
  <c r="A25" i="13"/>
  <c r="A24" i="13"/>
  <c r="A23" i="13"/>
  <c r="A22" i="13"/>
  <c r="A21" i="13"/>
  <c r="A20" i="13"/>
  <c r="A19" i="13"/>
  <c r="F14" i="13"/>
  <c r="E14" i="13"/>
  <c r="C14" i="13"/>
  <c r="B14" i="13"/>
  <c r="A29" i="9"/>
  <c r="A27" i="9"/>
  <c r="A26" i="9"/>
  <c r="A25" i="9"/>
  <c r="A24" i="9"/>
  <c r="A23" i="9"/>
  <c r="A22" i="9"/>
  <c r="A21" i="9"/>
  <c r="A20" i="9"/>
  <c r="A19" i="9"/>
  <c r="F14" i="9"/>
  <c r="E14" i="9"/>
  <c r="C14" i="9"/>
  <c r="B14" i="9"/>
  <c r="C28" i="9" s="1"/>
  <c r="E28" i="9" s="1"/>
  <c r="I11" i="9"/>
  <c r="H11" i="9"/>
  <c r="I10" i="9"/>
  <c r="H10" i="9"/>
  <c r="I9" i="9"/>
  <c r="H9" i="9"/>
  <c r="I8" i="9"/>
  <c r="H8" i="9"/>
  <c r="I7" i="9"/>
  <c r="H7" i="9"/>
  <c r="I6" i="9"/>
  <c r="H6" i="9"/>
  <c r="I5" i="9"/>
  <c r="H5" i="9"/>
  <c r="A29" i="8"/>
  <c r="A27" i="8"/>
  <c r="A26" i="8"/>
  <c r="A25" i="8"/>
  <c r="A24" i="8"/>
  <c r="A23" i="8"/>
  <c r="A22" i="8"/>
  <c r="A21" i="8"/>
  <c r="A20" i="8"/>
  <c r="A19" i="8"/>
  <c r="F14" i="8"/>
  <c r="E14" i="8"/>
  <c r="C14" i="8"/>
  <c r="B14" i="8"/>
  <c r="I10" i="8"/>
  <c r="H10" i="8"/>
  <c r="I9" i="8"/>
  <c r="H9" i="8"/>
  <c r="I8" i="8"/>
  <c r="H8" i="8"/>
  <c r="I7" i="8"/>
  <c r="H7" i="8"/>
  <c r="I6" i="8"/>
  <c r="H6" i="8"/>
  <c r="I5" i="8"/>
  <c r="H5" i="8"/>
  <c r="C28" i="8" l="1"/>
  <c r="E28" i="8" s="1"/>
  <c r="C24" i="16"/>
  <c r="I24" i="16" s="1"/>
  <c r="C29" i="16"/>
  <c r="I29" i="16" s="1"/>
  <c r="C25" i="16"/>
  <c r="I25" i="16" s="1"/>
  <c r="C20" i="16"/>
  <c r="I20" i="16" s="1"/>
  <c r="C19" i="16"/>
  <c r="I19" i="16" s="1"/>
  <c r="C22" i="16"/>
  <c r="I22" i="16" s="1"/>
  <c r="C21" i="16"/>
  <c r="I21" i="16" s="1"/>
  <c r="C26" i="16"/>
  <c r="I26" i="16" s="1"/>
  <c r="I14" i="12"/>
  <c r="I14" i="13"/>
  <c r="I14" i="8"/>
  <c r="I14" i="9"/>
  <c r="H14" i="9"/>
  <c r="C27" i="9"/>
  <c r="E27" i="9" s="1"/>
  <c r="H14" i="8"/>
  <c r="C27" i="8"/>
  <c r="E27" i="8" s="1"/>
  <c r="H14" i="13"/>
  <c r="H14" i="12"/>
  <c r="A29" i="10"/>
  <c r="A27" i="10"/>
  <c r="A26" i="10"/>
  <c r="A25" i="10"/>
  <c r="A24" i="10"/>
  <c r="A23" i="10"/>
  <c r="A22" i="10"/>
  <c r="A21" i="10"/>
  <c r="A20" i="10"/>
  <c r="A19" i="10"/>
  <c r="F14" i="10"/>
  <c r="E14" i="10"/>
  <c r="C14" i="10"/>
  <c r="B14" i="10"/>
  <c r="I8" i="10"/>
  <c r="H8" i="10"/>
  <c r="I7" i="10"/>
  <c r="H7" i="10"/>
  <c r="I6" i="10"/>
  <c r="H6" i="10"/>
  <c r="I5" i="10"/>
  <c r="H5" i="10"/>
  <c r="A29" i="6"/>
  <c r="A27" i="6"/>
  <c r="A26" i="6"/>
  <c r="A25" i="6"/>
  <c r="A24" i="6"/>
  <c r="A23" i="6"/>
  <c r="A22" i="6"/>
  <c r="A21" i="6"/>
  <c r="A20" i="6"/>
  <c r="A19" i="6"/>
  <c r="F14" i="6"/>
  <c r="E14" i="6"/>
  <c r="C14" i="6"/>
  <c r="B14" i="6"/>
  <c r="C27" i="6" s="1"/>
  <c r="I10" i="6"/>
  <c r="H10" i="6"/>
  <c r="I9" i="6"/>
  <c r="H9" i="6"/>
  <c r="I8" i="6"/>
  <c r="H8" i="6"/>
  <c r="I7" i="6"/>
  <c r="H7" i="6"/>
  <c r="I6" i="6"/>
  <c r="H6" i="6"/>
  <c r="I5" i="6"/>
  <c r="H5" i="6"/>
  <c r="A29" i="7"/>
  <c r="A27" i="7"/>
  <c r="A26" i="7"/>
  <c r="A25" i="7"/>
  <c r="A24" i="7"/>
  <c r="A23" i="7"/>
  <c r="A22" i="7"/>
  <c r="A21" i="7"/>
  <c r="A20" i="7"/>
  <c r="A19" i="7"/>
  <c r="F14" i="7"/>
  <c r="E14" i="7"/>
  <c r="C14" i="7"/>
  <c r="B14" i="7"/>
  <c r="I12" i="7"/>
  <c r="H12" i="7"/>
  <c r="I11" i="7"/>
  <c r="H11" i="7"/>
  <c r="I10" i="7"/>
  <c r="H10" i="7"/>
  <c r="I9" i="7"/>
  <c r="H9" i="7"/>
  <c r="I8" i="7"/>
  <c r="H8" i="7"/>
  <c r="I7" i="7"/>
  <c r="H7" i="7"/>
  <c r="I6" i="7"/>
  <c r="H6" i="7"/>
  <c r="I5" i="7"/>
  <c r="H5" i="7"/>
  <c r="A20" i="11"/>
  <c r="A21" i="11"/>
  <c r="A22" i="11"/>
  <c r="A23" i="11"/>
  <c r="A24" i="11"/>
  <c r="A25" i="11"/>
  <c r="A26" i="11"/>
  <c r="A27" i="11"/>
  <c r="A29" i="11"/>
  <c r="A19" i="11"/>
  <c r="A20" i="5"/>
  <c r="A21" i="5"/>
  <c r="A22" i="5"/>
  <c r="A23" i="5"/>
  <c r="A24" i="5"/>
  <c r="A25" i="5"/>
  <c r="A26" i="5"/>
  <c r="A27" i="5"/>
  <c r="A29" i="5"/>
  <c r="A19" i="5"/>
  <c r="B14" i="11"/>
  <c r="C14" i="11"/>
  <c r="E14" i="11"/>
  <c r="F14" i="11"/>
  <c r="F30" i="2"/>
  <c r="E30" i="2"/>
  <c r="C30" i="2"/>
  <c r="I30" i="2" s="1"/>
  <c r="B30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C28" i="7" l="1"/>
  <c r="I28" i="7" s="1"/>
  <c r="I14" i="10"/>
  <c r="C28" i="6"/>
  <c r="C28" i="10"/>
  <c r="I28" i="10" s="1"/>
  <c r="C27" i="10"/>
  <c r="I27" i="10" s="1"/>
  <c r="C27" i="13"/>
  <c r="E27" i="13" s="1"/>
  <c r="C28" i="13"/>
  <c r="C22" i="12"/>
  <c r="C28" i="12"/>
  <c r="C27" i="12"/>
  <c r="C31" i="9"/>
  <c r="E31" i="9" s="1"/>
  <c r="C29" i="9"/>
  <c r="E29" i="9" s="1"/>
  <c r="C26" i="9"/>
  <c r="E26" i="9" s="1"/>
  <c r="C24" i="9"/>
  <c r="E24" i="9" s="1"/>
  <c r="C22" i="9"/>
  <c r="E22" i="9" s="1"/>
  <c r="C20" i="9"/>
  <c r="E20" i="9" s="1"/>
  <c r="C30" i="9"/>
  <c r="E30" i="9" s="1"/>
  <c r="C25" i="9"/>
  <c r="E25" i="9" s="1"/>
  <c r="C23" i="9"/>
  <c r="E23" i="9" s="1"/>
  <c r="C21" i="9"/>
  <c r="E21" i="9" s="1"/>
  <c r="C19" i="9"/>
  <c r="E19" i="9" s="1"/>
  <c r="C31" i="8"/>
  <c r="E31" i="8" s="1"/>
  <c r="C21" i="8"/>
  <c r="E21" i="8" s="1"/>
  <c r="C23" i="8"/>
  <c r="E23" i="8" s="1"/>
  <c r="C25" i="8"/>
  <c r="E25" i="8" s="1"/>
  <c r="C19" i="8"/>
  <c r="E19" i="8" s="1"/>
  <c r="C30" i="8"/>
  <c r="E30" i="8" s="1"/>
  <c r="C20" i="8"/>
  <c r="E20" i="8" s="1"/>
  <c r="C22" i="8"/>
  <c r="E22" i="8" s="1"/>
  <c r="C24" i="8"/>
  <c r="E24" i="8" s="1"/>
  <c r="C26" i="8"/>
  <c r="E26" i="8" s="1"/>
  <c r="C29" i="8"/>
  <c r="E29" i="8" s="1"/>
  <c r="I14" i="7"/>
  <c r="C27" i="7"/>
  <c r="I27" i="7" s="1"/>
  <c r="C31" i="13"/>
  <c r="C29" i="13"/>
  <c r="C30" i="13"/>
  <c r="C21" i="13"/>
  <c r="C23" i="13"/>
  <c r="C25" i="13"/>
  <c r="C19" i="13"/>
  <c r="C20" i="13"/>
  <c r="C22" i="13"/>
  <c r="C24" i="13"/>
  <c r="C26" i="13"/>
  <c r="C31" i="12"/>
  <c r="C29" i="12"/>
  <c r="C30" i="12"/>
  <c r="C21" i="12"/>
  <c r="C23" i="12"/>
  <c r="C25" i="12"/>
  <c r="C19" i="12"/>
  <c r="C20" i="12"/>
  <c r="C24" i="12"/>
  <c r="C26" i="12"/>
  <c r="I14" i="6"/>
  <c r="H30" i="2"/>
  <c r="H14" i="6"/>
  <c r="H14" i="7"/>
  <c r="H14" i="10"/>
  <c r="I14" i="11"/>
  <c r="H14" i="11"/>
  <c r="I6" i="5"/>
  <c r="I7" i="5"/>
  <c r="I8" i="5"/>
  <c r="I9" i="5"/>
  <c r="I5" i="5"/>
  <c r="H6" i="5"/>
  <c r="H7" i="5"/>
  <c r="H8" i="5"/>
  <c r="H9" i="5"/>
  <c r="H5" i="5"/>
  <c r="F14" i="5"/>
  <c r="E14" i="5"/>
  <c r="C14" i="5"/>
  <c r="C19" i="11" l="1"/>
  <c r="C31" i="6"/>
  <c r="H31" i="6" s="1"/>
  <c r="C20" i="11"/>
  <c r="C24" i="11"/>
  <c r="C30" i="11"/>
  <c r="C22" i="11"/>
  <c r="C26" i="11"/>
  <c r="C28" i="11"/>
  <c r="C21" i="11"/>
  <c r="C25" i="11"/>
  <c r="C31" i="11"/>
  <c r="C27" i="11"/>
  <c r="C23" i="11"/>
  <c r="C29" i="11"/>
  <c r="C31" i="10"/>
  <c r="I31" i="10" s="1"/>
  <c r="C21" i="10"/>
  <c r="I21" i="10" s="1"/>
  <c r="C25" i="10"/>
  <c r="I25" i="10" s="1"/>
  <c r="C30" i="10"/>
  <c r="I30" i="10" s="1"/>
  <c r="C22" i="10"/>
  <c r="I22" i="10" s="1"/>
  <c r="C26" i="10"/>
  <c r="I26" i="10" s="1"/>
  <c r="C19" i="10"/>
  <c r="I19" i="10" s="1"/>
  <c r="C23" i="10"/>
  <c r="I23" i="10" s="1"/>
  <c r="C20" i="10"/>
  <c r="I20" i="10" s="1"/>
  <c r="C24" i="10"/>
  <c r="I24" i="10" s="1"/>
  <c r="C29" i="10"/>
  <c r="I29" i="10" s="1"/>
  <c r="K8" i="17"/>
  <c r="H8" i="17"/>
  <c r="L8" i="17"/>
  <c r="I8" i="17"/>
  <c r="J8" i="17"/>
  <c r="K13" i="17"/>
  <c r="H13" i="17"/>
  <c r="L13" i="17"/>
  <c r="I13" i="17"/>
  <c r="J13" i="17"/>
  <c r="H17" i="17"/>
  <c r="L17" i="17"/>
  <c r="I17" i="17"/>
  <c r="J17" i="17"/>
  <c r="K17" i="17"/>
  <c r="J15" i="17"/>
  <c r="K15" i="17"/>
  <c r="H15" i="17"/>
  <c r="L15" i="17"/>
  <c r="I15" i="17"/>
  <c r="F14" i="18" s="1"/>
  <c r="E28" i="13"/>
  <c r="J9" i="17"/>
  <c r="K9" i="17"/>
  <c r="H9" i="17"/>
  <c r="L9" i="17"/>
  <c r="I9" i="17"/>
  <c r="F8" i="18" s="1"/>
  <c r="H7" i="17"/>
  <c r="L7" i="17"/>
  <c r="I7" i="17"/>
  <c r="J7" i="17"/>
  <c r="K7" i="17"/>
  <c r="I6" i="17"/>
  <c r="L6" i="17"/>
  <c r="H6" i="17"/>
  <c r="K6" i="17"/>
  <c r="J6" i="17"/>
  <c r="I11" i="17"/>
  <c r="J11" i="17"/>
  <c r="K11" i="17"/>
  <c r="H11" i="17"/>
  <c r="L11" i="17"/>
  <c r="H12" i="17"/>
  <c r="L12" i="17"/>
  <c r="I12" i="17"/>
  <c r="J12" i="17"/>
  <c r="K12" i="17"/>
  <c r="I16" i="17"/>
  <c r="J16" i="17"/>
  <c r="K16" i="17"/>
  <c r="H16" i="17"/>
  <c r="L16" i="17"/>
  <c r="K14" i="17"/>
  <c r="H14" i="17"/>
  <c r="J14" i="17"/>
  <c r="L14" i="17"/>
  <c r="I14" i="17"/>
  <c r="Q13" i="17"/>
  <c r="R13" i="17"/>
  <c r="N13" i="17"/>
  <c r="O13" i="17"/>
  <c r="G12" i="18" s="1"/>
  <c r="P13" i="17"/>
  <c r="R14" i="17"/>
  <c r="Q14" i="17"/>
  <c r="P14" i="17"/>
  <c r="O14" i="17"/>
  <c r="N14" i="17"/>
  <c r="R6" i="17"/>
  <c r="N6" i="17"/>
  <c r="Q6" i="17"/>
  <c r="P6" i="17"/>
  <c r="O6" i="17"/>
  <c r="G5" i="18" s="1"/>
  <c r="Q16" i="17"/>
  <c r="N16" i="17"/>
  <c r="R16" i="17"/>
  <c r="O16" i="17"/>
  <c r="P16" i="17"/>
  <c r="Q11" i="17"/>
  <c r="N11" i="17"/>
  <c r="R11" i="17"/>
  <c r="O11" i="17"/>
  <c r="G10" i="18" s="1"/>
  <c r="P11" i="17"/>
  <c r="O15" i="17"/>
  <c r="P15" i="17"/>
  <c r="Q15" i="17"/>
  <c r="R15" i="17"/>
  <c r="N15" i="17"/>
  <c r="E28" i="12"/>
  <c r="O17" i="17"/>
  <c r="G16" i="18" s="1"/>
  <c r="P17" i="17"/>
  <c r="Q17" i="17"/>
  <c r="N17" i="17"/>
  <c r="R17" i="17"/>
  <c r="O12" i="17"/>
  <c r="P12" i="17"/>
  <c r="Q12" i="17"/>
  <c r="N12" i="17"/>
  <c r="R12" i="17"/>
  <c r="O7" i="17"/>
  <c r="P7" i="17"/>
  <c r="Q7" i="17"/>
  <c r="N7" i="17"/>
  <c r="R7" i="17"/>
  <c r="Q8" i="17"/>
  <c r="R8" i="17"/>
  <c r="N8" i="17"/>
  <c r="O8" i="17"/>
  <c r="P8" i="17"/>
  <c r="E27" i="12"/>
  <c r="O9" i="17"/>
  <c r="P9" i="17"/>
  <c r="Q9" i="17"/>
  <c r="R9" i="17"/>
  <c r="N9" i="17"/>
  <c r="O18" i="17"/>
  <c r="G17" i="18" s="1"/>
  <c r="P18" i="17"/>
  <c r="N18" i="17"/>
  <c r="Q18" i="17"/>
  <c r="R18" i="17"/>
  <c r="J18" i="17"/>
  <c r="K18" i="17"/>
  <c r="H18" i="17"/>
  <c r="L18" i="17"/>
  <c r="I18" i="17"/>
  <c r="F17" i="18" s="1"/>
  <c r="P10" i="17"/>
  <c r="Q10" i="17"/>
  <c r="N10" i="17"/>
  <c r="O10" i="17"/>
  <c r="R10" i="17"/>
  <c r="I10" i="17"/>
  <c r="K10" i="17"/>
  <c r="H10" i="17"/>
  <c r="J10" i="17"/>
  <c r="L10" i="17"/>
  <c r="C21" i="7"/>
  <c r="I21" i="7" s="1"/>
  <c r="C23" i="7"/>
  <c r="I23" i="7" s="1"/>
  <c r="C25" i="7"/>
  <c r="I25" i="7" s="1"/>
  <c r="C19" i="7"/>
  <c r="I19" i="7" s="1"/>
  <c r="C20" i="7"/>
  <c r="I20" i="7" s="1"/>
  <c r="C22" i="7"/>
  <c r="I22" i="7" s="1"/>
  <c r="C24" i="7"/>
  <c r="I24" i="7" s="1"/>
  <c r="C26" i="7"/>
  <c r="I26" i="7" s="1"/>
  <c r="C29" i="7"/>
  <c r="I29" i="7" s="1"/>
  <c r="E26" i="13"/>
  <c r="E24" i="13"/>
  <c r="E20" i="13"/>
  <c r="E25" i="13"/>
  <c r="E21" i="13"/>
  <c r="E29" i="13"/>
  <c r="E22" i="13"/>
  <c r="E19" i="13"/>
  <c r="E23" i="13"/>
  <c r="E30" i="13"/>
  <c r="E31" i="13"/>
  <c r="E26" i="12"/>
  <c r="E24" i="12"/>
  <c r="E20" i="12"/>
  <c r="E25" i="12"/>
  <c r="E21" i="12"/>
  <c r="E29" i="12"/>
  <c r="E22" i="12"/>
  <c r="E19" i="12"/>
  <c r="E23" i="12"/>
  <c r="E30" i="12"/>
  <c r="E31" i="12"/>
  <c r="I14" i="5"/>
  <c r="C22" i="6"/>
  <c r="H22" i="6" s="1"/>
  <c r="C26" i="6"/>
  <c r="H26" i="6" s="1"/>
  <c r="C19" i="6"/>
  <c r="H19" i="6" s="1"/>
  <c r="H27" i="6"/>
  <c r="C24" i="6"/>
  <c r="H24" i="6" s="1"/>
  <c r="C29" i="6"/>
  <c r="H29" i="6" s="1"/>
  <c r="C23" i="6"/>
  <c r="H23" i="6" s="1"/>
  <c r="C20" i="6"/>
  <c r="H20" i="6" s="1"/>
  <c r="C30" i="6"/>
  <c r="H30" i="6" s="1"/>
  <c r="C21" i="6"/>
  <c r="H21" i="6" s="1"/>
  <c r="C25" i="6"/>
  <c r="H25" i="6" s="1"/>
  <c r="J70" i="1"/>
  <c r="I70" i="1"/>
  <c r="H70" i="1"/>
  <c r="G70" i="1"/>
  <c r="J68" i="1"/>
  <c r="I68" i="1"/>
  <c r="H68" i="1"/>
  <c r="G68" i="1"/>
  <c r="J66" i="1"/>
  <c r="I66" i="1"/>
  <c r="H66" i="1"/>
  <c r="G66" i="1"/>
  <c r="J67" i="1"/>
  <c r="I67" i="1"/>
  <c r="H67" i="1"/>
  <c r="G67" i="1"/>
  <c r="J65" i="1"/>
  <c r="I65" i="1"/>
  <c r="H65" i="1"/>
  <c r="G65" i="1"/>
  <c r="J64" i="1"/>
  <c r="I64" i="1"/>
  <c r="H64" i="1"/>
  <c r="G64" i="1"/>
  <c r="J63" i="1"/>
  <c r="I63" i="1"/>
  <c r="H63" i="1"/>
  <c r="G63" i="1"/>
  <c r="J60" i="1"/>
  <c r="I60" i="1"/>
  <c r="H60" i="1"/>
  <c r="G60" i="1"/>
  <c r="G9" i="18" l="1"/>
  <c r="G15" i="18"/>
  <c r="F9" i="18"/>
  <c r="F12" i="18"/>
  <c r="F13" i="18"/>
  <c r="F11" i="18"/>
  <c r="F5" i="18"/>
  <c r="F7" i="18"/>
  <c r="F10" i="18"/>
  <c r="F16" i="18"/>
  <c r="F15" i="18"/>
  <c r="F6" i="18"/>
  <c r="G7" i="18"/>
  <c r="G6" i="18"/>
  <c r="G14" i="18"/>
  <c r="G8" i="18"/>
  <c r="G11" i="18"/>
  <c r="G13" i="18"/>
  <c r="E16" i="17"/>
  <c r="C16" i="17"/>
  <c r="B16" i="17"/>
  <c r="D16" i="17"/>
  <c r="F16" i="17"/>
  <c r="D12" i="17"/>
  <c r="C12" i="17"/>
  <c r="B12" i="17"/>
  <c r="E12" i="17"/>
  <c r="F12" i="17"/>
  <c r="D9" i="17"/>
  <c r="C9" i="17"/>
  <c r="E9" i="17"/>
  <c r="F9" i="17"/>
  <c r="B9" i="17"/>
  <c r="F10" i="17"/>
  <c r="C10" i="17"/>
  <c r="E10" i="17"/>
  <c r="D10" i="17"/>
  <c r="B10" i="17"/>
  <c r="E8" i="17"/>
  <c r="B8" i="17"/>
  <c r="C8" i="17"/>
  <c r="F8" i="17"/>
  <c r="D8" i="17"/>
  <c r="C17" i="17"/>
  <c r="F17" i="17"/>
  <c r="D17" i="17"/>
  <c r="B17" i="17"/>
  <c r="E17" i="17"/>
  <c r="B14" i="17"/>
  <c r="E14" i="17"/>
  <c r="F14" i="17"/>
  <c r="D14" i="17"/>
  <c r="C14" i="17"/>
  <c r="B15" i="17"/>
  <c r="F15" i="17"/>
  <c r="D15" i="17"/>
  <c r="C15" i="17"/>
  <c r="E15" i="17"/>
  <c r="E28" i="11"/>
  <c r="B11" i="17"/>
  <c r="F11" i="17"/>
  <c r="C11" i="17"/>
  <c r="E10" i="18" s="1"/>
  <c r="E11" i="17"/>
  <c r="D11" i="17"/>
  <c r="D18" i="17"/>
  <c r="F18" i="17"/>
  <c r="B18" i="17"/>
  <c r="C18" i="17"/>
  <c r="E18" i="17"/>
  <c r="E13" i="17"/>
  <c r="C13" i="17"/>
  <c r="B13" i="17"/>
  <c r="F13" i="17"/>
  <c r="D13" i="17"/>
  <c r="D7" i="17"/>
  <c r="B7" i="17"/>
  <c r="E7" i="17"/>
  <c r="F7" i="17"/>
  <c r="C7" i="17"/>
  <c r="E6" i="17"/>
  <c r="B6" i="17"/>
  <c r="D6" i="17"/>
  <c r="F6" i="17"/>
  <c r="C6" i="17"/>
  <c r="E29" i="11"/>
  <c r="E30" i="11"/>
  <c r="E31" i="11"/>
  <c r="E19" i="11"/>
  <c r="E21" i="11"/>
  <c r="E25" i="11"/>
  <c r="E20" i="11"/>
  <c r="E24" i="11"/>
  <c r="E26" i="11"/>
  <c r="E23" i="11"/>
  <c r="E22" i="11"/>
  <c r="E27" i="11"/>
  <c r="F70" i="2"/>
  <c r="E70" i="2"/>
  <c r="C70" i="2"/>
  <c r="I70" i="2" s="1"/>
  <c r="B70" i="2"/>
  <c r="E55" i="2"/>
  <c r="B55" i="2"/>
  <c r="C55" i="2"/>
  <c r="F55" i="2"/>
  <c r="H70" i="2" l="1"/>
  <c r="E5" i="18"/>
  <c r="E8" i="18"/>
  <c r="E14" i="18"/>
  <c r="E13" i="18"/>
  <c r="E7" i="18"/>
  <c r="E11" i="18"/>
  <c r="E15" i="18"/>
  <c r="E17" i="18"/>
  <c r="E16" i="18"/>
  <c r="E6" i="18"/>
  <c r="E12" i="18"/>
  <c r="E9" i="18"/>
  <c r="J71" i="1"/>
  <c r="I71" i="1"/>
  <c r="H71" i="1"/>
  <c r="G71" i="1"/>
  <c r="B16" i="2"/>
  <c r="C16" i="2"/>
  <c r="E16" i="2"/>
  <c r="F16" i="2"/>
  <c r="B45" i="2"/>
  <c r="C45" i="2"/>
  <c r="E45" i="2"/>
  <c r="F45" i="2"/>
  <c r="H55" i="2"/>
  <c r="I55" i="2"/>
  <c r="H16" i="2" l="1"/>
  <c r="I16" i="2"/>
  <c r="H45" i="2"/>
  <c r="I45" i="2"/>
  <c r="B70" i="1"/>
  <c r="B69" i="1"/>
  <c r="B68" i="1"/>
  <c r="B67" i="1"/>
  <c r="B66" i="1"/>
  <c r="B65" i="1"/>
  <c r="B64" i="1"/>
  <c r="B63" i="1"/>
  <c r="B62" i="1"/>
  <c r="B61" i="1"/>
  <c r="B60" i="1"/>
  <c r="M42" i="1"/>
  <c r="M41" i="1"/>
  <c r="M40" i="1"/>
  <c r="M39" i="1"/>
  <c r="M38" i="1"/>
  <c r="M37" i="1"/>
  <c r="M36" i="1"/>
  <c r="M35" i="1"/>
  <c r="L42" i="1" l="1"/>
  <c r="L41" i="1"/>
  <c r="L40" i="1"/>
  <c r="L39" i="1"/>
  <c r="L38" i="1"/>
  <c r="L37" i="1"/>
  <c r="L36" i="1"/>
  <c r="K42" i="1"/>
  <c r="K41" i="1"/>
  <c r="K40" i="1"/>
  <c r="K39" i="1"/>
  <c r="K38" i="1"/>
  <c r="K37" i="1"/>
  <c r="K36" i="1"/>
  <c r="J42" i="1"/>
  <c r="J41" i="1"/>
  <c r="J40" i="1"/>
  <c r="J39" i="1"/>
  <c r="J38" i="1"/>
  <c r="J37" i="1"/>
  <c r="J36" i="1"/>
  <c r="L35" i="1"/>
  <c r="K35" i="1"/>
  <c r="J35" i="1"/>
  <c r="B14" i="5"/>
  <c r="C28" i="5" s="1"/>
  <c r="E28" i="5" s="1"/>
  <c r="B15" i="4" s="1"/>
  <c r="D15" i="4" s="1"/>
  <c r="D14" i="18" l="1"/>
  <c r="F15" i="4"/>
  <c r="H14" i="5"/>
  <c r="C31" i="5" s="1"/>
  <c r="E31" i="5" s="1"/>
  <c r="B18" i="4" s="1"/>
  <c r="D18" i="4" s="1"/>
  <c r="C27" i="5"/>
  <c r="E27" i="5" s="1"/>
  <c r="B14" i="4" s="1"/>
  <c r="D14" i="4" s="1"/>
  <c r="C19" i="5" l="1"/>
  <c r="E19" i="5" s="1"/>
  <c r="B6" i="4" s="1"/>
  <c r="D6" i="4" s="1"/>
  <c r="F6" i="4" s="1"/>
  <c r="C30" i="5"/>
  <c r="E30" i="5" s="1"/>
  <c r="B17" i="4" s="1"/>
  <c r="D17" i="4" s="1"/>
  <c r="F17" i="4" s="1"/>
  <c r="C25" i="5"/>
  <c r="E25" i="5" s="1"/>
  <c r="B12" i="4" s="1"/>
  <c r="D12" i="4" s="1"/>
  <c r="F12" i="4" s="1"/>
  <c r="I14" i="18"/>
  <c r="H14" i="18"/>
  <c r="C23" i="5"/>
  <c r="E23" i="5" s="1"/>
  <c r="B10" i="4" s="1"/>
  <c r="D10" i="4" s="1"/>
  <c r="D9" i="18" s="1"/>
  <c r="C21" i="5"/>
  <c r="E21" i="5" s="1"/>
  <c r="B8" i="4" s="1"/>
  <c r="D8" i="4" s="1"/>
  <c r="D7" i="18" s="1"/>
  <c r="C26" i="5"/>
  <c r="E26" i="5" s="1"/>
  <c r="B13" i="4" s="1"/>
  <c r="D13" i="4" s="1"/>
  <c r="D12" i="18" s="1"/>
  <c r="C20" i="5"/>
  <c r="E20" i="5" s="1"/>
  <c r="B7" i="4" s="1"/>
  <c r="D7" i="4" s="1"/>
  <c r="D6" i="18" s="1"/>
  <c r="C22" i="5"/>
  <c r="E22" i="5" s="1"/>
  <c r="B9" i="4" s="1"/>
  <c r="D9" i="4" s="1"/>
  <c r="F9" i="4" s="1"/>
  <c r="C29" i="5"/>
  <c r="E29" i="5" s="1"/>
  <c r="B16" i="4" s="1"/>
  <c r="D16" i="4" s="1"/>
  <c r="D15" i="18" s="1"/>
  <c r="C24" i="5"/>
  <c r="E24" i="5" s="1"/>
  <c r="B11" i="4" s="1"/>
  <c r="D11" i="4" s="1"/>
  <c r="F11" i="4" s="1"/>
  <c r="F18" i="4"/>
  <c r="D17" i="18"/>
  <c r="F14" i="4"/>
  <c r="D13" i="18"/>
  <c r="D11" i="18" l="1"/>
  <c r="H11" i="18" s="1"/>
  <c r="D5" i="18"/>
  <c r="I5" i="18" s="1"/>
  <c r="D16" i="18"/>
  <c r="H16" i="18" s="1"/>
  <c r="I17" i="18"/>
  <c r="H17" i="18"/>
  <c r="I13" i="18"/>
  <c r="H13" i="18"/>
  <c r="F8" i="4"/>
  <c r="I6" i="18"/>
  <c r="H6" i="18"/>
  <c r="I12" i="18"/>
  <c r="H12" i="18"/>
  <c r="I11" i="18"/>
  <c r="I15" i="18"/>
  <c r="H15" i="18"/>
  <c r="I7" i="18"/>
  <c r="H7" i="18"/>
  <c r="I9" i="18"/>
  <c r="H9" i="18"/>
  <c r="F10" i="4"/>
  <c r="F13" i="4"/>
  <c r="F7" i="4"/>
  <c r="F16" i="4"/>
  <c r="D8" i="18"/>
  <c r="D10" i="18"/>
  <c r="I16" i="18" l="1"/>
  <c r="H5" i="18"/>
  <c r="I10" i="18"/>
  <c r="H10" i="18"/>
  <c r="I8" i="18"/>
  <c r="H8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Deborah O Teske</author>
  </authors>
  <commentList>
    <comment ref="A7" authorId="0" shapeId="0" xr:uid="{00000000-0006-0000-1000-000001000000}">
      <text>
        <r>
          <rPr>
            <b/>
            <sz val="9"/>
            <color indexed="81"/>
            <rFont val="Tahoma"/>
            <charset val="1"/>
          </rPr>
          <t>AAMI 4</t>
        </r>
      </text>
    </comment>
  </commentList>
</comments>
</file>

<file path=xl/sharedStrings.xml><?xml version="1.0" encoding="utf-8"?>
<sst xmlns="http://schemas.openxmlformats.org/spreadsheetml/2006/main" count="556" uniqueCount="200">
  <si>
    <t>Staffing</t>
  </si>
  <si>
    <t>Full PPE Sets</t>
  </si>
  <si>
    <t>Buddy PPE Sets</t>
  </si>
  <si>
    <t>Full PPE Changes</t>
  </si>
  <si>
    <t>Buddy PPE Changes</t>
  </si>
  <si>
    <t>Buddy PPE total for 1 Pt. Encounter</t>
  </si>
  <si>
    <t>Intake</t>
  </si>
  <si>
    <t>Room RN</t>
  </si>
  <si>
    <t>MD</t>
  </si>
  <si>
    <t>PPE Buddy</t>
  </si>
  <si>
    <t>Housekeeper</t>
  </si>
  <si>
    <t>Ancillary Staff</t>
  </si>
  <si>
    <t>Totals</t>
  </si>
  <si>
    <t>Full PPE set total for 1 Pt. encounter</t>
  </si>
  <si>
    <t>Room RN 1</t>
  </si>
  <si>
    <t>Room RN 2</t>
  </si>
  <si>
    <t>RN 3</t>
  </si>
  <si>
    <t>RT</t>
  </si>
  <si>
    <t>ED PPE Anticipated Stock and Use Per Single Patient Encounter</t>
  </si>
  <si>
    <t>Critical Care PPE Anticipated Stock and Use Per 24 Period Per Single Patient</t>
  </si>
  <si>
    <t>Gold Cross PPE Anticipated Stock and Use Per Single Patient Encounter</t>
  </si>
  <si>
    <t>Provider 2</t>
  </si>
  <si>
    <t>Item</t>
  </si>
  <si>
    <t>PAPR Hood</t>
  </si>
  <si>
    <t>Gown AAMI 3</t>
  </si>
  <si>
    <t>Boots</t>
  </si>
  <si>
    <t>Shoe Covers</t>
  </si>
  <si>
    <t xml:space="preserve">Gown AAMI 4 </t>
  </si>
  <si>
    <t xml:space="preserve">Leggings </t>
  </si>
  <si>
    <t>Face Shield/Mask</t>
  </si>
  <si>
    <t xml:space="preserve">Gloves </t>
  </si>
  <si>
    <t>Provider 3</t>
  </si>
  <si>
    <t>Vehicle Operator 1</t>
  </si>
  <si>
    <t>Head Cover</t>
  </si>
  <si>
    <t>3 days</t>
  </si>
  <si>
    <t>7 Days</t>
  </si>
  <si>
    <t>21 Days</t>
  </si>
  <si>
    <t>Need</t>
  </si>
  <si>
    <t>SOH</t>
  </si>
  <si>
    <t>Full PPE set total per 24 hrs per 1 Pt.</t>
  </si>
  <si>
    <t xml:space="preserve">Provider 1 </t>
  </si>
  <si>
    <t>Outpatient PPE Sustainment Need Per Single Patient Encounter</t>
  </si>
  <si>
    <t xml:space="preserve">Inpatient PPE Sustainment Need Per Day Per Patient </t>
  </si>
  <si>
    <t>ED PPE Sustainment Need Per Single Patient Encounter</t>
  </si>
  <si>
    <t xml:space="preserve">ED PPE Initial Stock </t>
  </si>
  <si>
    <t>Outpatient PPE Initial Stock</t>
  </si>
  <si>
    <t>Inpatient PPE Initial Stock</t>
  </si>
  <si>
    <t xml:space="preserve">Gold Cross PPE Initial Stock </t>
  </si>
  <si>
    <t>Gold Cross PPE  Sustainment Need Per Single Patient Encounter</t>
  </si>
  <si>
    <t>On hand</t>
  </si>
  <si>
    <t xml:space="preserve">CPC Tyvek Suit </t>
  </si>
  <si>
    <t>Current Forecast</t>
  </si>
  <si>
    <t>Gown AAMI 4</t>
  </si>
  <si>
    <t xml:space="preserve">3  Days </t>
  </si>
  <si>
    <t>Need Per Patient</t>
  </si>
  <si>
    <t>Current Need</t>
  </si>
  <si>
    <t>30 Days</t>
  </si>
  <si>
    <t xml:space="preserve">MCHS ED PPE Initial Stock </t>
  </si>
  <si>
    <t>KC Impermeable Suit</t>
  </si>
  <si>
    <t>Transport RN</t>
  </si>
  <si>
    <t>Outpatient Care PPE Anticipated Stock and Use Per Single Patient Encounter</t>
  </si>
  <si>
    <t>PPE Sustainment</t>
  </si>
  <si>
    <t>PPE Usage by Work Area and Task</t>
  </si>
  <si>
    <t>Sustainment</t>
  </si>
  <si>
    <t>Quantity on Order</t>
  </si>
  <si>
    <t>Expected Delivery</t>
  </si>
  <si>
    <t>Fluid Impermeable Apron</t>
  </si>
  <si>
    <t>10/31/2014 v5.0</t>
  </si>
  <si>
    <t>Fluid Impermeable Suit</t>
  </si>
  <si>
    <t>MCHS ED PPE Anticipated Stock and Use Per Single Patient Encounter</t>
  </si>
  <si>
    <t>Sustainment Supplies Specific to Inpatient Care Area Only</t>
  </si>
  <si>
    <t>PAPR Hood, impermeable</t>
  </si>
  <si>
    <t>Shoe Covers, Fluid Impermeable</t>
  </si>
  <si>
    <t>Full PPE set total for 1 Patient</t>
  </si>
  <si>
    <t>Buddy PPE total for 1 Patient</t>
  </si>
  <si>
    <t>Staffing Role</t>
  </si>
  <si>
    <t>On Hand</t>
  </si>
  <si>
    <t>Needed for 1 patient</t>
  </si>
  <si>
    <t>Inpatient PPE Supplies</t>
  </si>
  <si>
    <t>Inpatient PPE Use Per Single Patient per day</t>
  </si>
  <si>
    <t>Total Ambulances</t>
  </si>
  <si>
    <t># of patients</t>
  </si>
  <si>
    <t>Needed</t>
  </si>
  <si>
    <t>Needed for Planned  Number of Patients</t>
  </si>
  <si>
    <t xml:space="preserve">Planned Number of Patients </t>
  </si>
  <si>
    <t>Gold Cross</t>
  </si>
  <si>
    <t>ED</t>
  </si>
  <si>
    <t>Inpatient</t>
  </si>
  <si>
    <t>Outpatient</t>
  </si>
  <si>
    <t>Arizona</t>
  </si>
  <si>
    <t>Florida</t>
  </si>
  <si>
    <t>MCHS</t>
  </si>
  <si>
    <t>Total</t>
  </si>
  <si>
    <t xml:space="preserve">PPE Needed for Training </t>
  </si>
  <si>
    <t>Planned Response Supplies</t>
  </si>
  <si>
    <t>Total Needed</t>
  </si>
  <si>
    <t>Outstanding need</t>
  </si>
  <si>
    <t>Medical Examiner PPE Anticipated Stock and Use Per Single Patient Encounter</t>
  </si>
  <si>
    <t xml:space="preserve">Medical Examiner PPE Initial Stock </t>
  </si>
  <si>
    <t>Minimum Core Teams requiring PPE</t>
  </si>
  <si>
    <t>Total Teams</t>
  </si>
  <si>
    <t>Medical Examiner</t>
  </si>
  <si>
    <t xml:space="preserve">Medical Examiner Planned PPE </t>
  </si>
  <si>
    <t xml:space="preserve">Inpatient Planned PPE </t>
  </si>
  <si>
    <t xml:space="preserve">Fluid impervious gown </t>
  </si>
  <si>
    <t>Gloves, 12"</t>
  </si>
  <si>
    <t>Supplies Needed for Training</t>
  </si>
  <si>
    <t>Needed for Planned # of Patients</t>
  </si>
  <si>
    <t>Supplies in Response Areas</t>
  </si>
  <si>
    <t>Total Quantity at all Sites</t>
  </si>
  <si>
    <t>Initial Response Needs</t>
  </si>
  <si>
    <t>Rochester Sustainment Needs</t>
  </si>
  <si>
    <t>Arizona Sustainment Needs</t>
  </si>
  <si>
    <t>Florida Sustainment Needs</t>
  </si>
  <si>
    <t># of Patients</t>
  </si>
  <si>
    <t>Autopsy</t>
  </si>
  <si>
    <t>Number of Response Days:</t>
  </si>
  <si>
    <t>Needed for Planned Number of Patients</t>
  </si>
  <si>
    <t>N95</t>
  </si>
  <si>
    <t>PAPR Based</t>
  </si>
  <si>
    <t>N95 Based</t>
  </si>
  <si>
    <t>N95 PPE Sets</t>
  </si>
  <si>
    <t>PAPR PPE Sets</t>
  </si>
  <si>
    <t xml:space="preserve"> PAPR PPE Changes</t>
  </si>
  <si>
    <t>PAPR PPE set total for 1 Patient</t>
  </si>
  <si>
    <t>N95 PPE total for 1 Patient</t>
  </si>
  <si>
    <t xml:space="preserve"> N95 PPE Changes</t>
  </si>
  <si>
    <t>See Site specific page to  change</t>
  </si>
  <si>
    <t>Lab</t>
  </si>
  <si>
    <t xml:space="preserve">Usage based on patient contact every 30 min </t>
  </si>
  <si>
    <t>Needed for 1 patient for one day</t>
  </si>
  <si>
    <t>Average Daily Use</t>
  </si>
  <si>
    <t>Routine Usage</t>
  </si>
  <si>
    <t>Eye Protection</t>
  </si>
  <si>
    <t>Number of Days</t>
  </si>
  <si>
    <t>PAPR filters</t>
  </si>
  <si>
    <t>Total Usage</t>
  </si>
  <si>
    <t>Supplies Remaining</t>
  </si>
  <si>
    <t>Desk Ops</t>
  </si>
  <si>
    <t>Provider 1</t>
  </si>
  <si>
    <t>Transporter</t>
  </si>
  <si>
    <t>PCA</t>
  </si>
  <si>
    <t>RN</t>
  </si>
  <si>
    <t>Burn Rate Tool Calculator</t>
  </si>
  <si>
    <t>This tool can be used to look at how various PPE sets and patient care interactions will impact supplies over a various timeframes.</t>
  </si>
  <si>
    <t>Areas that can be edited:</t>
  </si>
  <si>
    <t>Supplies on hand</t>
  </si>
  <si>
    <t>Average Daily usage</t>
  </si>
  <si>
    <t>Supplies tab</t>
  </si>
  <si>
    <t>Training</t>
  </si>
  <si>
    <t>All information (This information is not included elsewhere)</t>
  </si>
  <si>
    <t>All patient care work areas</t>
  </si>
  <si>
    <t>Type of staff needing PPE</t>
  </si>
  <si>
    <t>Number of staff on initial encounter</t>
  </si>
  <si>
    <t>Number of PPE changes for staff</t>
  </si>
  <si>
    <t>Supplies on hand in the work area</t>
  </si>
  <si>
    <t>Number of patients expected</t>
  </si>
  <si>
    <t>Defined PPE Sets</t>
  </si>
  <si>
    <t>Define the PPE sets for the various patient care work areas</t>
  </si>
  <si>
    <t>(This information is used for all calculations and the PPE names are listed on all appropriate tabs.)</t>
  </si>
  <si>
    <t>Surgical Masks</t>
  </si>
  <si>
    <t xml:space="preserve">Planned Inpatient PPE </t>
  </si>
  <si>
    <t xml:space="preserve">PPE Initial Stock </t>
  </si>
  <si>
    <t xml:space="preserve">Planned PPE </t>
  </si>
  <si>
    <t>PPE Anticipated Stock and Use Per Single Patient Encounter</t>
  </si>
  <si>
    <t>Intial Contact PPE Anticipated Stock and Use Per Single Patient Encounter</t>
  </si>
  <si>
    <t xml:space="preserve">Ambulance Planned PPE </t>
  </si>
  <si>
    <t xml:space="preserve">Ambulance PPE Initial Stock </t>
  </si>
  <si>
    <t>Ambulance Anticipated Stock and Use Per Single Patient Encounter</t>
  </si>
  <si>
    <t>PPE Use Per Single Patient Encounter</t>
  </si>
  <si>
    <t>PPE Supplies</t>
  </si>
  <si>
    <t>Total teams</t>
  </si>
  <si>
    <t>Minimum core teams requiring PPE</t>
  </si>
  <si>
    <t xml:space="preserve">PPE Total Stock </t>
  </si>
  <si>
    <t>Number of Other Initial Areas</t>
  </si>
  <si>
    <t>Note: This informnation does not feed any other tab.</t>
  </si>
  <si>
    <t>Sustainment Inpatient 1</t>
  </si>
  <si>
    <t>Sustainment 2</t>
  </si>
  <si>
    <t>Sustainment 3</t>
  </si>
  <si>
    <t>Defined PPE approved on [date]</t>
  </si>
  <si>
    <t>Adds all Intial Response needs</t>
  </si>
  <si>
    <t>Immediate Response PPE</t>
  </si>
  <si>
    <t>Note</t>
  </si>
  <si>
    <t>Initial response is intended to capture areas that see the patient for a limited period awaiting transfer to definitive care.</t>
  </si>
  <si>
    <t xml:space="preserve">(some suggested areas are </t>
  </si>
  <si>
    <t>EMS, ED, Outpatient,</t>
  </si>
  <si>
    <t>Inpatient, Laboratory</t>
  </si>
  <si>
    <t>Medical Examiner)</t>
  </si>
  <si>
    <t>(Greyed out areas are protected.)</t>
  </si>
  <si>
    <t>The above area is used as the basis for this spreadsheet.  Any changes other than data entry may invalidate the tool.</t>
  </si>
  <si>
    <t>Inpatient 3</t>
  </si>
  <si>
    <t>Inpatient 2</t>
  </si>
  <si>
    <t>Inpatient 1</t>
  </si>
  <si>
    <t>ME</t>
  </si>
  <si>
    <t>Add'l Initial Areas</t>
  </si>
  <si>
    <t>Initial Area 1</t>
  </si>
  <si>
    <t>Initial Area w/ Response Teams</t>
  </si>
  <si>
    <t>EMS</t>
  </si>
  <si>
    <t>Intial Area 2</t>
  </si>
  <si>
    <t>Initial Area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</si>
</sst>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9"/>
      <color indexed="81"/>
      <name val="Tahoma"/>
      <charset val="1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sz val="10"/>
      <color theme="0"/>
      <name val="Arial"/>
      <family val="2"/>
    </font>
    <font>
      <u/>
      <sz val="10"/>
      <color theme="10"/>
      <name val="Arial"/>
      <family val="2"/>
    </font>
    <font>
      <b/>
      <i/>
      <sz val="11"/>
      <color theme="1"/>
      <name val="Arial"/>
      <family val="2"/>
    </font>
    <font>
      <b/>
      <u/>
      <sz val="11"/>
      <color theme="10"/>
      <name val="Arial"/>
      <family val="2"/>
    </font>
    <font>
      <b/>
      <u/>
      <sz val="11"/>
      <color theme="1"/>
      <name val="Arial"/>
      <family val="2"/>
    </font>
    <font>
      <b/>
      <u/>
      <sz val="10"/>
      <color theme="10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double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double">
        <color auto="1"/>
      </left>
      <right/>
      <top style="thick">
        <color auto="1"/>
      </top>
      <bottom style="thin">
        <color auto="1"/>
      </bottom>
      <diagonal/>
    </border>
    <border>
      <left/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43">
    <xf numFmtId="0" fontId="0" fillId="0" borderId="0"/>
    <xf numFmtId="0" fontId="2" fillId="12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25" applyNumberFormat="0" applyFill="0" applyAlignment="0" applyProtection="0"/>
    <xf numFmtId="0" fontId="10" fillId="0" borderId="26" applyNumberFormat="0" applyFill="0" applyAlignment="0" applyProtection="0"/>
    <xf numFmtId="0" fontId="11" fillId="0" borderId="27" applyNumberFormat="0" applyFill="0" applyAlignment="0" applyProtection="0"/>
    <xf numFmtId="0" fontId="11" fillId="0" borderId="0" applyNumberFormat="0" applyFill="0" applyBorder="0" applyAlignment="0" applyProtection="0"/>
    <xf numFmtId="0" fontId="12" fillId="19" borderId="0" applyNumberFormat="0" applyBorder="0" applyAlignment="0" applyProtection="0"/>
    <xf numFmtId="0" fontId="13" fillId="20" borderId="0" applyNumberFormat="0" applyBorder="0" applyAlignment="0" applyProtection="0"/>
    <xf numFmtId="0" fontId="14" fillId="21" borderId="0" applyNumberFormat="0" applyBorder="0" applyAlignment="0" applyProtection="0"/>
    <xf numFmtId="0" fontId="15" fillId="22" borderId="28" applyNumberFormat="0" applyAlignment="0" applyProtection="0"/>
    <xf numFmtId="0" fontId="16" fillId="23" borderId="29" applyNumberFormat="0" applyAlignment="0" applyProtection="0"/>
    <xf numFmtId="0" fontId="17" fillId="23" borderId="28" applyNumberFormat="0" applyAlignment="0" applyProtection="0"/>
    <xf numFmtId="0" fontId="18" fillId="0" borderId="30" applyNumberFormat="0" applyFill="0" applyAlignment="0" applyProtection="0"/>
    <xf numFmtId="0" fontId="7" fillId="24" borderId="31" applyNumberFormat="0" applyAlignment="0" applyProtection="0"/>
    <xf numFmtId="0" fontId="19" fillId="0" borderId="0" applyNumberFormat="0" applyFill="0" applyBorder="0" applyAlignment="0" applyProtection="0"/>
    <xf numFmtId="0" fontId="2" fillId="25" borderId="32" applyNumberFormat="0" applyFont="0" applyAlignment="0" applyProtection="0"/>
    <xf numFmtId="0" fontId="20" fillId="0" borderId="0" applyNumberFormat="0" applyFill="0" applyBorder="0" applyAlignment="0" applyProtection="0"/>
    <xf numFmtId="0" fontId="1" fillId="0" borderId="33" applyNumberFormat="0" applyFill="0" applyAlignment="0" applyProtection="0"/>
    <xf numFmtId="0" fontId="21" fillId="26" borderId="0" applyNumberFormat="0" applyBorder="0" applyAlignment="0" applyProtection="0"/>
    <xf numFmtId="0" fontId="2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1" fillId="48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251">
    <xf numFmtId="0" fontId="0" fillId="0" borderId="0" xfId="0"/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8" borderId="0" xfId="0" applyFill="1" applyAlignment="1">
      <alignment wrapText="1"/>
    </xf>
    <xf numFmtId="0" fontId="0" fillId="8" borderId="1" xfId="0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0" fillId="10" borderId="0" xfId="0" applyFill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2" fillId="12" borderId="1" xfId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0" fontId="0" fillId="2" borderId="15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8" borderId="15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>
      <alignment horizontal="center" vertical="center"/>
    </xf>
    <xf numFmtId="0" fontId="0" fillId="14" borderId="16" xfId="0" applyFill="1" applyBorder="1" applyAlignment="1">
      <alignment wrapText="1"/>
    </xf>
    <xf numFmtId="0" fontId="2" fillId="14" borderId="16" xfId="1" applyFill="1" applyBorder="1" applyAlignment="1">
      <alignment wrapText="1"/>
    </xf>
    <xf numFmtId="0" fontId="0" fillId="14" borderId="0" xfId="0" applyFill="1"/>
    <xf numFmtId="0" fontId="2" fillId="0" borderId="11" xfId="1" applyFill="1" applyBorder="1" applyAlignment="1" applyProtection="1">
      <alignment horizontal="center" vertical="center" wrapText="1"/>
      <protection locked="0"/>
    </xf>
    <xf numFmtId="0" fontId="2" fillId="0" borderId="1" xfId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0" fillId="2" borderId="11" xfId="0" applyFill="1" applyBorder="1" applyAlignment="1">
      <alignment horizontal="center" wrapText="1"/>
    </xf>
    <xf numFmtId="0" fontId="0" fillId="0" borderId="1" xfId="0" applyBorder="1" applyAlignment="1" applyProtection="1">
      <alignment horizontal="center" wrapText="1"/>
      <protection locked="0"/>
    </xf>
    <xf numFmtId="0" fontId="0" fillId="14" borderId="16" xfId="0" applyFill="1" applyBorder="1" applyAlignment="1">
      <alignment horizontal="center" wrapText="1"/>
    </xf>
    <xf numFmtId="0" fontId="0" fillId="11" borderId="12" xfId="0" applyFill="1" applyBorder="1" applyAlignment="1">
      <alignment wrapText="1"/>
    </xf>
    <xf numFmtId="0" fontId="0" fillId="14" borderId="1" xfId="0" applyFill="1" applyBorder="1" applyAlignment="1">
      <alignment horizontal="center" wrapText="1"/>
    </xf>
    <xf numFmtId="0" fontId="0" fillId="14" borderId="1" xfId="0" applyFill="1" applyBorder="1"/>
    <xf numFmtId="0" fontId="0" fillId="0" borderId="1" xfId="0" applyBorder="1" applyAlignment="1">
      <alignment horizontal="center"/>
    </xf>
    <xf numFmtId="0" fontId="0" fillId="11" borderId="1" xfId="0" applyFill="1" applyBorder="1" applyAlignment="1">
      <alignment wrapText="1"/>
    </xf>
    <xf numFmtId="0" fontId="0" fillId="16" borderId="1" xfId="0" applyFill="1" applyBorder="1" applyAlignment="1">
      <alignment wrapText="1"/>
    </xf>
    <xf numFmtId="0" fontId="0" fillId="16" borderId="0" xfId="0" applyFill="1"/>
    <xf numFmtId="0" fontId="0" fillId="0" borderId="1" xfId="0" applyBorder="1" applyAlignment="1" applyProtection="1">
      <alignment wrapText="1"/>
      <protection locked="0"/>
    </xf>
    <xf numFmtId="0" fontId="0" fillId="14" borderId="15" xfId="0" applyFill="1" applyBorder="1" applyAlignment="1" applyProtection="1">
      <alignment horizontal="center" vertical="center" wrapText="1"/>
      <protection locked="0"/>
    </xf>
    <xf numFmtId="0" fontId="0" fillId="14" borderId="15" xfId="0" applyFill="1" applyBorder="1" applyAlignment="1">
      <alignment horizontal="center" vertical="center" wrapText="1"/>
    </xf>
    <xf numFmtId="0" fontId="0" fillId="14" borderId="11" xfId="0" applyFill="1" applyBorder="1" applyAlignment="1">
      <alignment horizontal="center" vertical="center" wrapText="1"/>
    </xf>
    <xf numFmtId="0" fontId="0" fillId="14" borderId="1" xfId="0" applyFill="1" applyBorder="1" applyAlignment="1">
      <alignment wrapText="1"/>
    </xf>
    <xf numFmtId="0" fontId="0" fillId="14" borderId="1" xfId="0" applyFill="1" applyBorder="1" applyAlignment="1">
      <alignment horizontal="center"/>
    </xf>
    <xf numFmtId="0" fontId="0" fillId="14" borderId="17" xfId="0" applyFill="1" applyBorder="1" applyAlignment="1">
      <alignment horizontal="center" wrapText="1"/>
    </xf>
    <xf numFmtId="0" fontId="0" fillId="14" borderId="18" xfId="0" applyFill="1" applyBorder="1" applyAlignment="1">
      <alignment horizontal="center" wrapText="1"/>
    </xf>
    <xf numFmtId="0" fontId="0" fillId="0" borderId="17" xfId="0" applyBorder="1" applyAlignment="1" applyProtection="1">
      <alignment horizontal="center" wrapText="1"/>
      <protection locked="0"/>
    </xf>
    <xf numFmtId="0" fontId="0" fillId="0" borderId="19" xfId="0" applyBorder="1" applyAlignment="1" applyProtection="1">
      <alignment horizontal="center"/>
      <protection locked="0"/>
    </xf>
    <xf numFmtId="0" fontId="1" fillId="17" borderId="1" xfId="0" applyFont="1" applyFill="1" applyBorder="1" applyAlignment="1">
      <alignment horizontal="center" wrapText="1"/>
    </xf>
    <xf numFmtId="0" fontId="3" fillId="0" borderId="1" xfId="0" applyFont="1" applyBorder="1" applyProtection="1">
      <protection locked="0"/>
    </xf>
    <xf numFmtId="0" fontId="0" fillId="11" borderId="1" xfId="0" applyFill="1" applyBorder="1" applyAlignment="1">
      <alignment horizontal="center" wrapText="1"/>
    </xf>
    <xf numFmtId="0" fontId="0" fillId="11" borderId="15" xfId="0" applyFill="1" applyBorder="1" applyAlignment="1">
      <alignment horizontal="center" vertical="center" wrapText="1"/>
    </xf>
    <xf numFmtId="0" fontId="0" fillId="11" borderId="11" xfId="0" applyFill="1" applyBorder="1" applyAlignment="1">
      <alignment horizontal="center" vertical="center" wrapText="1"/>
    </xf>
    <xf numFmtId="0" fontId="0" fillId="11" borderId="15" xfId="0" applyFill="1" applyBorder="1" applyAlignment="1" applyProtection="1">
      <alignment horizontal="center" vertical="center" wrapText="1"/>
      <protection locked="0"/>
    </xf>
    <xf numFmtId="0" fontId="0" fillId="0" borderId="9" xfId="0" applyBorder="1" applyProtection="1">
      <protection locked="0"/>
    </xf>
    <xf numFmtId="0" fontId="3" fillId="11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11" borderId="20" xfId="0" applyFill="1" applyBorder="1" applyAlignment="1">
      <alignment horizontal="center" vertical="center" wrapText="1"/>
    </xf>
    <xf numFmtId="0" fontId="0" fillId="0" borderId="21" xfId="0" applyBorder="1" applyAlignment="1" applyProtection="1">
      <alignment horizontal="center"/>
      <protection locked="0"/>
    </xf>
    <xf numFmtId="0" fontId="0" fillId="11" borderId="22" xfId="0" applyFill="1" applyBorder="1" applyAlignment="1">
      <alignment horizontal="center" vertical="center" wrapText="1"/>
    </xf>
    <xf numFmtId="0" fontId="0" fillId="16" borderId="23" xfId="0" applyFill="1" applyBorder="1"/>
    <xf numFmtId="0" fontId="0" fillId="14" borderId="15" xfId="0" applyFill="1" applyBorder="1" applyAlignment="1">
      <alignment wrapText="1"/>
    </xf>
    <xf numFmtId="0" fontId="0" fillId="14" borderId="15" xfId="0" applyFill="1" applyBorder="1" applyAlignment="1">
      <alignment horizontal="center" wrapText="1"/>
    </xf>
    <xf numFmtId="0" fontId="0" fillId="11" borderId="0" xfId="0" applyFill="1"/>
    <xf numFmtId="0" fontId="1" fillId="0" borderId="0" xfId="0" applyFont="1" applyAlignment="1">
      <alignment horizontal="center" wrapText="1"/>
    </xf>
    <xf numFmtId="0" fontId="2" fillId="11" borderId="24" xfId="1" applyFill="1" applyBorder="1" applyAlignment="1">
      <alignment wrapText="1"/>
    </xf>
    <xf numFmtId="0" fontId="0" fillId="16" borderId="10" xfId="0" applyFill="1" applyBorder="1" applyAlignment="1">
      <alignment horizontal="center" vertical="center"/>
    </xf>
    <xf numFmtId="0" fontId="0" fillId="16" borderId="11" xfId="0" applyFill="1" applyBorder="1" applyAlignment="1">
      <alignment horizontal="center" vertical="center"/>
    </xf>
    <xf numFmtId="0" fontId="0" fillId="14" borderId="16" xfId="1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14" borderId="11" xfId="0" applyFill="1" applyBorder="1" applyAlignment="1">
      <alignment wrapText="1"/>
    </xf>
    <xf numFmtId="0" fontId="0" fillId="0" borderId="1" xfId="0" applyBorder="1" applyAlignment="1" applyProtection="1">
      <alignment horizontal="center"/>
      <protection locked="0"/>
    </xf>
    <xf numFmtId="0" fontId="3" fillId="14" borderId="1" xfId="0" applyFont="1" applyFill="1" applyBorder="1" applyAlignment="1">
      <alignment horizontal="center" wrapText="1"/>
    </xf>
    <xf numFmtId="0" fontId="0" fillId="14" borderId="14" xfId="0" applyFill="1" applyBorder="1" applyAlignment="1">
      <alignment horizontal="center" wrapText="1"/>
    </xf>
    <xf numFmtId="0" fontId="0" fillId="2" borderId="14" xfId="0" applyFill="1" applyBorder="1" applyAlignment="1">
      <alignment horizontal="center"/>
    </xf>
    <xf numFmtId="0" fontId="0" fillId="0" borderId="18" xfId="0" applyBorder="1" applyAlignment="1" applyProtection="1">
      <alignment horizontal="center"/>
      <protection locked="0"/>
    </xf>
    <xf numFmtId="0" fontId="2" fillId="12" borderId="1" xfId="1" applyBorder="1" applyAlignment="1" applyProtection="1">
      <alignment horizontal="center" vertical="center" wrapText="1"/>
      <protection locked="0"/>
    </xf>
    <xf numFmtId="0" fontId="2" fillId="18" borderId="1" xfId="1" applyFill="1" applyBorder="1" applyAlignment="1" applyProtection="1">
      <alignment horizontal="center" vertical="center" wrapText="1"/>
      <protection locked="0"/>
    </xf>
    <xf numFmtId="0" fontId="0" fillId="14" borderId="1" xfId="0" applyFill="1" applyBorder="1" applyAlignment="1" applyProtection="1">
      <alignment horizontal="center" wrapText="1"/>
    </xf>
    <xf numFmtId="0" fontId="0" fillId="14" borderId="15" xfId="0" applyFill="1" applyBorder="1" applyAlignment="1" applyProtection="1">
      <alignment horizontal="center" wrapText="1"/>
    </xf>
    <xf numFmtId="0" fontId="0" fillId="14" borderId="15" xfId="0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center" wrapText="1"/>
    </xf>
    <xf numFmtId="0" fontId="0" fillId="11" borderId="12" xfId="0" applyFill="1" applyBorder="1" applyAlignment="1">
      <alignment wrapText="1"/>
    </xf>
    <xf numFmtId="0" fontId="0" fillId="16" borderId="0" xfId="0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Protection="1">
      <protection locked="0"/>
    </xf>
    <xf numFmtId="2" fontId="0" fillId="0" borderId="17" xfId="0" applyNumberFormat="1" applyBorder="1" applyAlignment="1" applyProtection="1">
      <alignment horizontal="center" wrapText="1"/>
    </xf>
    <xf numFmtId="2" fontId="0" fillId="0" borderId="18" xfId="0" applyNumberFormat="1" applyBorder="1" applyAlignment="1" applyProtection="1">
      <alignment horizontal="center" wrapText="1"/>
    </xf>
    <xf numFmtId="1" fontId="0" fillId="0" borderId="17" xfId="0" applyNumberFormat="1" applyBorder="1" applyAlignment="1" applyProtection="1">
      <alignment horizontal="center" wrapText="1"/>
    </xf>
    <xf numFmtId="1" fontId="0" fillId="0" borderId="18" xfId="0" applyNumberFormat="1" applyBorder="1" applyAlignment="1" applyProtection="1">
      <alignment horizontal="center" wrapText="1"/>
    </xf>
    <xf numFmtId="1" fontId="0" fillId="0" borderId="17" xfId="0" applyNumberFormat="1" applyBorder="1" applyAlignment="1" applyProtection="1">
      <alignment horizontal="center"/>
    </xf>
    <xf numFmtId="1" fontId="0" fillId="0" borderId="18" xfId="0" applyNumberFormat="1" applyBorder="1" applyAlignment="1" applyProtection="1">
      <alignment horizontal="center"/>
    </xf>
    <xf numFmtId="1" fontId="0" fillId="16" borderId="1" xfId="0" applyNumberFormat="1" applyFill="1" applyBorder="1" applyAlignment="1">
      <alignment wrapText="1"/>
    </xf>
    <xf numFmtId="1" fontId="0" fillId="16" borderId="1" xfId="0" applyNumberFormat="1" applyFill="1" applyBorder="1" applyAlignment="1" applyProtection="1">
      <alignment wrapText="1"/>
    </xf>
    <xf numFmtId="3" fontId="0" fillId="0" borderId="0" xfId="0" applyNumberFormat="1" applyFont="1" applyAlignment="1">
      <alignment horizontal="right" indent="1"/>
    </xf>
    <xf numFmtId="3" fontId="0" fillId="16" borderId="1" xfId="0" applyNumberFormat="1" applyFont="1" applyFill="1" applyBorder="1" applyAlignment="1">
      <alignment horizontal="right" indent="1"/>
    </xf>
    <xf numFmtId="3" fontId="0" fillId="16" borderId="12" xfId="0" applyNumberFormat="1" applyFont="1" applyFill="1" applyBorder="1" applyAlignment="1">
      <alignment horizontal="right" indent="1"/>
    </xf>
    <xf numFmtId="3" fontId="0" fillId="0" borderId="1" xfId="0" applyNumberFormat="1" applyFont="1" applyBorder="1" applyAlignment="1" applyProtection="1">
      <alignment horizontal="right" wrapText="1" indent="1"/>
      <protection locked="0"/>
    </xf>
    <xf numFmtId="3" fontId="0" fillId="0" borderId="1" xfId="0" applyNumberFormat="1" applyFont="1" applyBorder="1" applyAlignment="1" applyProtection="1">
      <alignment horizontal="right" indent="1"/>
      <protection locked="0"/>
    </xf>
    <xf numFmtId="0" fontId="0" fillId="0" borderId="0" xfId="0" applyAlignment="1">
      <alignment horizontal="right" indent="1"/>
    </xf>
    <xf numFmtId="0" fontId="0" fillId="0" borderId="0" xfId="0" applyAlignment="1">
      <alignment vertical="center" wrapText="1"/>
    </xf>
    <xf numFmtId="3" fontId="0" fillId="0" borderId="0" xfId="0" applyNumberFormat="1" applyFont="1" applyAlignment="1" applyProtection="1">
      <alignment horizontal="right" indent="1"/>
      <protection locked="0"/>
    </xf>
    <xf numFmtId="0" fontId="0" fillId="11" borderId="34" xfId="0" applyFill="1" applyBorder="1"/>
    <xf numFmtId="0" fontId="1" fillId="11" borderId="35" xfId="0" applyFont="1" applyFill="1" applyBorder="1" applyAlignment="1">
      <alignment horizontal="center" wrapText="1"/>
    </xf>
    <xf numFmtId="0" fontId="2" fillId="11" borderId="37" xfId="1" applyFill="1" applyBorder="1" applyAlignment="1">
      <alignment wrapText="1"/>
    </xf>
    <xf numFmtId="0" fontId="2" fillId="11" borderId="39" xfId="1" applyFill="1" applyBorder="1" applyAlignment="1">
      <alignment wrapText="1"/>
    </xf>
    <xf numFmtId="3" fontId="0" fillId="16" borderId="40" xfId="0" applyNumberFormat="1" applyFont="1" applyFill="1" applyBorder="1" applyAlignment="1">
      <alignment horizontal="right" indent="1"/>
    </xf>
    <xf numFmtId="0" fontId="1" fillId="11" borderId="41" xfId="0" applyFont="1" applyFill="1" applyBorder="1" applyAlignment="1">
      <alignment horizontal="center" wrapText="1"/>
    </xf>
    <xf numFmtId="3" fontId="0" fillId="16" borderId="42" xfId="0" applyNumberFormat="1" applyFont="1" applyFill="1" applyBorder="1" applyAlignment="1">
      <alignment horizontal="right" indent="1"/>
    </xf>
    <xf numFmtId="0" fontId="1" fillId="11" borderId="43" xfId="0" applyFont="1" applyFill="1" applyBorder="1" applyAlignment="1">
      <alignment horizontal="center" wrapText="1"/>
    </xf>
    <xf numFmtId="3" fontId="0" fillId="0" borderId="44" xfId="0" applyNumberFormat="1" applyFont="1" applyBorder="1" applyAlignment="1">
      <alignment horizontal="right" indent="1"/>
    </xf>
    <xf numFmtId="3" fontId="0" fillId="0" borderId="45" xfId="0" applyNumberFormat="1" applyFont="1" applyBorder="1" applyAlignment="1">
      <alignment horizontal="right" indent="1"/>
    </xf>
    <xf numFmtId="0" fontId="6" fillId="49" borderId="1" xfId="0" applyFont="1" applyFill="1" applyBorder="1" applyAlignment="1">
      <alignment horizontal="center" wrapText="1"/>
    </xf>
    <xf numFmtId="0" fontId="1" fillId="49" borderId="1" xfId="0" applyFont="1" applyFill="1" applyBorder="1" applyAlignment="1">
      <alignment horizontal="center" wrapText="1"/>
    </xf>
    <xf numFmtId="0" fontId="0" fillId="0" borderId="0" xfId="0" applyBorder="1"/>
    <xf numFmtId="0" fontId="3" fillId="0" borderId="0" xfId="0" applyFont="1"/>
    <xf numFmtId="0" fontId="3" fillId="0" borderId="47" xfId="0" applyFont="1" applyBorder="1" applyAlignment="1">
      <alignment vertical="center" wrapText="1"/>
    </xf>
    <xf numFmtId="0" fontId="3" fillId="0" borderId="49" xfId="0" applyFont="1" applyBorder="1" applyAlignment="1">
      <alignment vertical="center" wrapText="1"/>
    </xf>
    <xf numFmtId="0" fontId="3" fillId="0" borderId="52" xfId="0" applyFont="1" applyBorder="1" applyAlignment="1">
      <alignment vertical="center" wrapText="1"/>
    </xf>
    <xf numFmtId="0" fontId="3" fillId="0" borderId="51" xfId="0" applyFont="1" applyBorder="1"/>
    <xf numFmtId="0" fontId="3" fillId="0" borderId="0" xfId="0" applyFont="1" applyBorder="1"/>
    <xf numFmtId="0" fontId="3" fillId="0" borderId="47" xfId="0" applyFont="1" applyBorder="1"/>
    <xf numFmtId="0" fontId="3" fillId="0" borderId="54" xfId="0" applyFont="1" applyBorder="1"/>
    <xf numFmtId="0" fontId="3" fillId="0" borderId="49" xfId="0" applyFont="1" applyBorder="1"/>
    <xf numFmtId="0" fontId="3" fillId="0" borderId="49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24" fillId="0" borderId="46" xfId="42" applyFont="1" applyBorder="1" applyAlignment="1">
      <alignment vertical="center" wrapText="1"/>
    </xf>
    <xf numFmtId="0" fontId="6" fillId="0" borderId="48" xfId="0" applyFont="1" applyBorder="1" applyAlignment="1">
      <alignment vertical="center" wrapText="1"/>
    </xf>
    <xf numFmtId="0" fontId="6" fillId="0" borderId="52" xfId="0" applyFont="1" applyBorder="1" applyAlignment="1">
      <alignment vertical="center" wrapText="1"/>
    </xf>
    <xf numFmtId="0" fontId="24" fillId="0" borderId="50" xfId="42" applyFont="1" applyBorder="1" applyAlignment="1">
      <alignment vertical="center" wrapText="1"/>
    </xf>
    <xf numFmtId="0" fontId="24" fillId="0" borderId="0" xfId="42" applyFont="1" applyBorder="1" applyAlignment="1">
      <alignment vertical="center" wrapText="1"/>
    </xf>
    <xf numFmtId="0" fontId="25" fillId="0" borderId="46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26" fillId="0" borderId="46" xfId="42" applyFont="1" applyBorder="1" applyAlignment="1">
      <alignment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0" fillId="0" borderId="55" xfId="0" applyBorder="1"/>
    <xf numFmtId="0" fontId="0" fillId="14" borderId="60" xfId="0" applyFill="1" applyBorder="1" applyAlignment="1">
      <alignment wrapText="1"/>
    </xf>
    <xf numFmtId="0" fontId="0" fillId="14" borderId="38" xfId="0" applyFill="1" applyBorder="1" applyAlignment="1">
      <alignment horizontal="center" wrapText="1"/>
    </xf>
    <xf numFmtId="0" fontId="0" fillId="0" borderId="60" xfId="0" applyBorder="1" applyAlignment="1">
      <alignment wrapText="1"/>
    </xf>
    <xf numFmtId="1" fontId="0" fillId="0" borderId="38" xfId="0" applyNumberFormat="1" applyBorder="1" applyAlignment="1" applyProtection="1">
      <alignment horizontal="center" wrapText="1"/>
    </xf>
    <xf numFmtId="2" fontId="0" fillId="0" borderId="38" xfId="0" applyNumberFormat="1" applyBorder="1" applyAlignment="1" applyProtection="1">
      <alignment horizontal="center" wrapText="1"/>
    </xf>
    <xf numFmtId="1" fontId="0" fillId="0" borderId="38" xfId="0" applyNumberFormat="1" applyBorder="1" applyAlignment="1" applyProtection="1">
      <alignment horizontal="center"/>
    </xf>
    <xf numFmtId="0" fontId="0" fillId="0" borderId="61" xfId="0" applyFill="1" applyBorder="1" applyAlignment="1">
      <alignment wrapText="1"/>
    </xf>
    <xf numFmtId="0" fontId="0" fillId="0" borderId="61" xfId="0" applyBorder="1"/>
    <xf numFmtId="0" fontId="0" fillId="0" borderId="62" xfId="0" applyBorder="1"/>
    <xf numFmtId="1" fontId="0" fillId="0" borderId="63" xfId="0" applyNumberFormat="1" applyBorder="1" applyAlignment="1" applyProtection="1">
      <alignment horizontal="center"/>
    </xf>
    <xf numFmtId="1" fontId="0" fillId="0" borderId="64" xfId="0" applyNumberFormat="1" applyBorder="1" applyAlignment="1" applyProtection="1">
      <alignment horizontal="center"/>
    </xf>
    <xf numFmtId="3" fontId="0" fillId="0" borderId="1" xfId="0" applyNumberFormat="1" applyFont="1" applyFill="1" applyBorder="1" applyAlignment="1" applyProtection="1">
      <alignment horizontal="right" indent="1"/>
      <protection locked="0"/>
    </xf>
    <xf numFmtId="3" fontId="0" fillId="0" borderId="1" xfId="0" applyNumberFormat="1" applyFont="1" applyFill="1" applyBorder="1" applyAlignment="1" applyProtection="1">
      <alignment horizontal="right" wrapText="1" indent="1"/>
      <protection locked="0"/>
    </xf>
    <xf numFmtId="3" fontId="0" fillId="0" borderId="40" xfId="0" applyNumberFormat="1" applyFont="1" applyFill="1" applyBorder="1" applyAlignment="1" applyProtection="1">
      <alignment horizontal="right" indent="1"/>
      <protection locked="0"/>
    </xf>
    <xf numFmtId="3" fontId="0" fillId="0" borderId="40" xfId="0" applyNumberFormat="1" applyFont="1" applyFill="1" applyBorder="1" applyAlignment="1" applyProtection="1">
      <alignment horizontal="right" wrapText="1" indent="1"/>
      <protection locked="0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15" borderId="12" xfId="0" applyFont="1" applyFill="1" applyBorder="1" applyAlignment="1">
      <alignment horizontal="center" vertical="center" wrapText="1"/>
    </xf>
    <xf numFmtId="0" fontId="1" fillId="15" borderId="13" xfId="0" applyFont="1" applyFill="1" applyBorder="1" applyAlignment="1">
      <alignment horizontal="center" vertical="center" wrapText="1"/>
    </xf>
    <xf numFmtId="0" fontId="1" fillId="15" borderId="5" xfId="0" applyFont="1" applyFill="1" applyBorder="1" applyAlignment="1">
      <alignment horizontal="center" vertical="center" wrapText="1"/>
    </xf>
    <xf numFmtId="0" fontId="1" fillId="15" borderId="0" xfId="0" applyFont="1" applyFill="1" applyBorder="1" applyAlignment="1">
      <alignment horizontal="center" vertical="center" wrapText="1"/>
    </xf>
    <xf numFmtId="0" fontId="0" fillId="15" borderId="2" xfId="0" applyFill="1" applyBorder="1" applyAlignment="1">
      <alignment horizontal="center" vertical="center" wrapText="1"/>
    </xf>
    <xf numFmtId="0" fontId="0" fillId="15" borderId="3" xfId="0" applyFill="1" applyBorder="1" applyAlignment="1">
      <alignment horizontal="center" vertical="center" wrapText="1"/>
    </xf>
    <xf numFmtId="0" fontId="0" fillId="15" borderId="4" xfId="0" applyFill="1" applyBorder="1" applyAlignment="1">
      <alignment horizontal="center" vertical="center" wrapText="1"/>
    </xf>
    <xf numFmtId="0" fontId="0" fillId="15" borderId="5" xfId="0" applyFill="1" applyBorder="1" applyAlignment="1">
      <alignment horizontal="center" vertical="center" wrapText="1"/>
    </xf>
    <xf numFmtId="0" fontId="0" fillId="15" borderId="0" xfId="0" applyFill="1" applyBorder="1" applyAlignment="1">
      <alignment horizontal="center" vertical="center" wrapText="1"/>
    </xf>
    <xf numFmtId="0" fontId="0" fillId="15" borderId="6" xfId="0" applyFill="1" applyBorder="1" applyAlignment="1">
      <alignment horizontal="center" vertical="center" wrapText="1"/>
    </xf>
    <xf numFmtId="0" fontId="0" fillId="15" borderId="7" xfId="0" applyFill="1" applyBorder="1" applyAlignment="1">
      <alignment horizontal="center" vertical="center" wrapText="1"/>
    </xf>
    <xf numFmtId="0" fontId="0" fillId="15" borderId="8" xfId="0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 vertical="center" wrapText="1"/>
    </xf>
    <xf numFmtId="0" fontId="0" fillId="15" borderId="2" xfId="0" applyFill="1" applyBorder="1" applyAlignment="1">
      <alignment horizontal="center" wrapText="1"/>
    </xf>
    <xf numFmtId="0" fontId="0" fillId="15" borderId="3" xfId="0" applyFill="1" applyBorder="1" applyAlignment="1">
      <alignment horizontal="center" wrapText="1"/>
    </xf>
    <xf numFmtId="0" fontId="0" fillId="15" borderId="4" xfId="0" applyFill="1" applyBorder="1" applyAlignment="1">
      <alignment horizontal="center" wrapText="1"/>
    </xf>
    <xf numFmtId="0" fontId="0" fillId="15" borderId="7" xfId="0" applyFill="1" applyBorder="1" applyAlignment="1">
      <alignment horizontal="center" wrapText="1"/>
    </xf>
    <xf numFmtId="0" fontId="0" fillId="15" borderId="8" xfId="0" applyFill="1" applyBorder="1" applyAlignment="1">
      <alignment horizontal="center" wrapText="1"/>
    </xf>
    <xf numFmtId="0" fontId="0" fillId="15" borderId="9" xfId="0" applyFill="1" applyBorder="1" applyAlignment="1">
      <alignment horizontal="center" wrapText="1"/>
    </xf>
    <xf numFmtId="0" fontId="1" fillId="15" borderId="12" xfId="0" applyFont="1" applyFill="1" applyBorder="1" applyAlignment="1">
      <alignment horizontal="center" wrapText="1"/>
    </xf>
    <xf numFmtId="0" fontId="1" fillId="15" borderId="13" xfId="0" applyFont="1" applyFill="1" applyBorder="1" applyAlignment="1">
      <alignment horizontal="center" wrapText="1"/>
    </xf>
    <xf numFmtId="0" fontId="1" fillId="15" borderId="14" xfId="0" applyFont="1" applyFill="1" applyBorder="1" applyAlignment="1">
      <alignment horizontal="center" wrapText="1"/>
    </xf>
    <xf numFmtId="0" fontId="3" fillId="17" borderId="0" xfId="0" applyFont="1" applyFill="1" applyAlignment="1">
      <alignment horizontal="center"/>
    </xf>
    <xf numFmtId="0" fontId="5" fillId="0" borderId="65" xfId="0" applyFont="1" applyBorder="1" applyAlignment="1">
      <alignment horizontal="center"/>
    </xf>
    <xf numFmtId="0" fontId="0" fillId="6" borderId="58" xfId="0" applyFill="1" applyBorder="1" applyAlignment="1">
      <alignment horizontal="center" vertical="center" wrapText="1"/>
    </xf>
    <xf numFmtId="0" fontId="0" fillId="6" borderId="36" xfId="0" applyFill="1" applyBorder="1" applyAlignment="1">
      <alignment horizontal="center" vertical="center" wrapText="1"/>
    </xf>
    <xf numFmtId="0" fontId="0" fillId="6" borderId="56" xfId="0" applyFill="1" applyBorder="1" applyAlignment="1">
      <alignment horizontal="center" vertical="center" wrapText="1"/>
    </xf>
    <xf numFmtId="0" fontId="0" fillId="6" borderId="57" xfId="0" applyFill="1" applyBorder="1" applyAlignment="1">
      <alignment horizontal="center" vertical="center" wrapText="1"/>
    </xf>
    <xf numFmtId="0" fontId="0" fillId="6" borderId="59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0" fillId="9" borderId="0" xfId="0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0" fillId="4" borderId="12" xfId="0" applyFill="1" applyBorder="1" applyAlignment="1">
      <alignment wrapText="1"/>
    </xf>
    <xf numFmtId="0" fontId="0" fillId="4" borderId="13" xfId="0" applyFill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1" fillId="7" borderId="10" xfId="0" applyFont="1" applyFill="1" applyBorder="1" applyAlignment="1">
      <alignment wrapText="1"/>
    </xf>
    <xf numFmtId="0" fontId="1" fillId="7" borderId="11" xfId="0" applyFont="1" applyFill="1" applyBorder="1" applyAlignment="1">
      <alignment wrapText="1"/>
    </xf>
    <xf numFmtId="0" fontId="1" fillId="8" borderId="10" xfId="0" applyFont="1" applyFill="1" applyBorder="1" applyAlignment="1">
      <alignment wrapText="1"/>
    </xf>
    <xf numFmtId="0" fontId="1" fillId="8" borderId="11" xfId="0" applyFont="1" applyFill="1" applyBorder="1" applyAlignment="1">
      <alignment wrapText="1"/>
    </xf>
    <xf numFmtId="0" fontId="1" fillId="3" borderId="10" xfId="0" applyFont="1" applyFill="1" applyBorder="1" applyAlignment="1">
      <alignment wrapText="1"/>
    </xf>
    <xf numFmtId="0" fontId="1" fillId="3" borderId="11" xfId="0" applyFont="1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1" fillId="4" borderId="10" xfId="0" applyFont="1" applyFill="1" applyBorder="1" applyAlignment="1">
      <alignment wrapText="1"/>
    </xf>
    <xf numFmtId="0" fontId="1" fillId="4" borderId="11" xfId="0" applyFont="1" applyFill="1" applyBorder="1" applyAlignment="1">
      <alignment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0" fillId="11" borderId="12" xfId="0" applyFill="1" applyBorder="1" applyAlignment="1">
      <alignment wrapText="1"/>
    </xf>
    <xf numFmtId="0" fontId="0" fillId="11" borderId="13" xfId="0" applyFill="1" applyBorder="1" applyAlignment="1">
      <alignment wrapText="1"/>
    </xf>
    <xf numFmtId="0" fontId="0" fillId="11" borderId="14" xfId="0" applyFill="1" applyBorder="1" applyAlignment="1">
      <alignment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13" borderId="2" xfId="0" applyFill="1" applyBorder="1" applyAlignment="1">
      <alignment horizontal="center" vertical="center" wrapText="1"/>
    </xf>
    <xf numFmtId="0" fontId="0" fillId="13" borderId="3" xfId="0" applyFill="1" applyBorder="1" applyAlignment="1">
      <alignment horizontal="center" vertical="center" wrapText="1"/>
    </xf>
    <xf numFmtId="0" fontId="0" fillId="13" borderId="4" xfId="0" applyFill="1" applyBorder="1" applyAlignment="1">
      <alignment horizontal="center" vertical="center" wrapText="1"/>
    </xf>
    <xf numFmtId="0" fontId="0" fillId="13" borderId="5" xfId="0" applyFill="1" applyBorder="1" applyAlignment="1">
      <alignment horizontal="center" vertical="center" wrapText="1"/>
    </xf>
    <xf numFmtId="0" fontId="0" fillId="13" borderId="0" xfId="0" applyFill="1" applyBorder="1" applyAlignment="1">
      <alignment horizontal="center" vertical="center" wrapText="1"/>
    </xf>
    <xf numFmtId="0" fontId="0" fillId="13" borderId="6" xfId="0" applyFill="1" applyBorder="1" applyAlignment="1">
      <alignment horizontal="center" vertical="center" wrapText="1"/>
    </xf>
    <xf numFmtId="0" fontId="0" fillId="13" borderId="7" xfId="0" applyFill="1" applyBorder="1" applyAlignment="1">
      <alignment horizontal="center" vertical="center" wrapText="1"/>
    </xf>
    <xf numFmtId="0" fontId="0" fillId="13" borderId="8" xfId="0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 vertical="center" wrapText="1"/>
    </xf>
  </cellXfs>
  <cellStyles count="43">
    <cellStyle name="20% - Accent1" xfId="1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9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2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6"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"/>
  <sheetViews>
    <sheetView workbookViewId="0">
      <selection activeCell="B26" sqref="B26"/>
    </sheetView>
  </sheetViews>
  <sheetFormatPr baseColWidth="10" defaultColWidth="8.83203125" defaultRowHeight="13" x14ac:dyDescent="0.15"/>
  <cols>
    <col min="1" max="1" width="29.33203125" customWidth="1"/>
    <col min="2" max="2" width="62.33203125" customWidth="1"/>
    <col min="3" max="3" width="9.5" customWidth="1"/>
  </cols>
  <sheetData>
    <row r="1" spans="1:2" ht="30" customHeight="1" x14ac:dyDescent="0.15">
      <c r="A1" s="163" t="s">
        <v>143</v>
      </c>
      <c r="B1" s="163"/>
    </row>
    <row r="2" spans="1:2" ht="37.25" customHeight="1" x14ac:dyDescent="0.15">
      <c r="A2" s="162" t="s">
        <v>144</v>
      </c>
      <c r="B2" s="162"/>
    </row>
    <row r="3" spans="1:2" ht="15" x14ac:dyDescent="0.15">
      <c r="A3" s="135" t="s">
        <v>145</v>
      </c>
      <c r="B3" s="132" t="s">
        <v>188</v>
      </c>
    </row>
    <row r="4" spans="1:2" ht="15" x14ac:dyDescent="0.15">
      <c r="A4" s="136" t="s">
        <v>148</v>
      </c>
      <c r="B4" s="123" t="s">
        <v>146</v>
      </c>
    </row>
    <row r="5" spans="1:2" ht="15" x14ac:dyDescent="0.15">
      <c r="A5" s="137"/>
      <c r="B5" s="124" t="s">
        <v>147</v>
      </c>
    </row>
    <row r="6" spans="1:2" s="121" customFormat="1" ht="14" x14ac:dyDescent="0.15">
      <c r="A6" s="138"/>
      <c r="B6" s="125"/>
    </row>
    <row r="7" spans="1:2" ht="15" x14ac:dyDescent="0.15">
      <c r="A7" s="139" t="s">
        <v>149</v>
      </c>
      <c r="B7" s="126" t="s">
        <v>150</v>
      </c>
    </row>
    <row r="8" spans="1:2" ht="14" x14ac:dyDescent="0.15">
      <c r="A8" s="140"/>
      <c r="B8" s="127"/>
    </row>
    <row r="9" spans="1:2" ht="15" x14ac:dyDescent="0.15">
      <c r="A9" s="141" t="s">
        <v>151</v>
      </c>
      <c r="B9" s="128" t="s">
        <v>152</v>
      </c>
    </row>
    <row r="10" spans="1:2" ht="15" x14ac:dyDescent="0.15">
      <c r="A10" s="144" t="s">
        <v>184</v>
      </c>
      <c r="B10" s="129" t="s">
        <v>153</v>
      </c>
    </row>
    <row r="11" spans="1:2" ht="15" x14ac:dyDescent="0.15">
      <c r="A11" s="144" t="s">
        <v>185</v>
      </c>
      <c r="B11" s="129" t="s">
        <v>154</v>
      </c>
    </row>
    <row r="12" spans="1:2" ht="15" x14ac:dyDescent="0.15">
      <c r="A12" s="144" t="s">
        <v>186</v>
      </c>
      <c r="B12" s="129" t="s">
        <v>155</v>
      </c>
    </row>
    <row r="13" spans="1:2" ht="15" x14ac:dyDescent="0.15">
      <c r="A13" s="145" t="s">
        <v>187</v>
      </c>
      <c r="B13" s="130" t="s">
        <v>156</v>
      </c>
    </row>
    <row r="14" spans="1:2" ht="14" x14ac:dyDescent="0.15">
      <c r="A14" s="142"/>
      <c r="B14" s="122"/>
    </row>
    <row r="15" spans="1:2" ht="14" x14ac:dyDescent="0.15">
      <c r="A15" s="143" t="s">
        <v>157</v>
      </c>
      <c r="B15" s="128" t="s">
        <v>158</v>
      </c>
    </row>
    <row r="16" spans="1:2" ht="30" x14ac:dyDescent="0.15">
      <c r="A16" s="137"/>
      <c r="B16" s="131" t="s">
        <v>159</v>
      </c>
    </row>
    <row r="17" spans="1:2" x14ac:dyDescent="0.15">
      <c r="A17" s="107"/>
    </row>
    <row r="18" spans="1:2" s="132" customFormat="1" ht="28" x14ac:dyDescent="0.15">
      <c r="A18" s="134" t="s">
        <v>182</v>
      </c>
      <c r="B18" s="133" t="s">
        <v>183</v>
      </c>
    </row>
    <row r="19" spans="1:2" x14ac:dyDescent="0.15">
      <c r="A19" s="107"/>
    </row>
  </sheetData>
  <mergeCells count="2">
    <mergeCell ref="A2:B2"/>
    <mergeCell ref="A1:B1"/>
  </mergeCells>
  <hyperlinks>
    <hyperlink ref="A4" location="Supplies!A1" display="Supplies tab" xr:uid="{00000000-0004-0000-0000-000000000000}"/>
    <hyperlink ref="A7" location="Training!A1" display="Training" xr:uid="{00000000-0004-0000-0000-000001000000}"/>
    <hyperlink ref="A15" location="'Defined PPE sets'!A1" display="Defined PPE Sets" xr:uid="{00000000-0004-0000-0000-000002000000}"/>
  </hyperlink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1"/>
  <sheetViews>
    <sheetView showZeros="0" workbookViewId="0">
      <selection activeCell="F19" sqref="F19"/>
    </sheetView>
  </sheetViews>
  <sheetFormatPr baseColWidth="10" defaultColWidth="8.83203125" defaultRowHeight="13" x14ac:dyDescent="0.15"/>
  <cols>
    <col min="1" max="1" width="17.5" customWidth="1"/>
    <col min="2" max="3" width="15.33203125" customWidth="1"/>
    <col min="4" max="4" width="1.6640625" customWidth="1"/>
    <col min="5" max="5" width="16.83203125" customWidth="1"/>
    <col min="6" max="6" width="19.6640625" customWidth="1"/>
    <col min="7" max="7" width="1.6640625" customWidth="1"/>
    <col min="8" max="9" width="16.83203125" customWidth="1"/>
    <col min="10" max="10" width="17" customWidth="1"/>
  </cols>
  <sheetData>
    <row r="1" spans="1:10" x14ac:dyDescent="0.15">
      <c r="A1" s="171" t="s">
        <v>97</v>
      </c>
      <c r="B1" s="172"/>
      <c r="C1" s="172"/>
      <c r="D1" s="172"/>
      <c r="E1" s="172"/>
      <c r="F1" s="172"/>
      <c r="G1" s="172"/>
      <c r="H1" s="172"/>
      <c r="I1" s="173"/>
    </row>
    <row r="2" spans="1:10" x14ac:dyDescent="0.15">
      <c r="A2" s="174"/>
      <c r="B2" s="175"/>
      <c r="C2" s="175"/>
      <c r="D2" s="175"/>
      <c r="E2" s="175"/>
      <c r="F2" s="175"/>
      <c r="G2" s="175"/>
      <c r="H2" s="175"/>
      <c r="I2" s="176"/>
    </row>
    <row r="3" spans="1:10" hidden="1" x14ac:dyDescent="0.15">
      <c r="A3" s="177"/>
      <c r="B3" s="178"/>
      <c r="C3" s="178"/>
      <c r="D3" s="178"/>
      <c r="E3" s="178"/>
      <c r="F3" s="178"/>
      <c r="G3" s="178"/>
      <c r="H3" s="178"/>
      <c r="I3" s="179"/>
    </row>
    <row r="4" spans="1:10" ht="29.25" customHeight="1" thickBot="1" x14ac:dyDescent="0.2">
      <c r="A4" s="33" t="s">
        <v>75</v>
      </c>
      <c r="B4" s="33" t="s">
        <v>122</v>
      </c>
      <c r="C4" s="71" t="s">
        <v>121</v>
      </c>
      <c r="D4" s="33"/>
      <c r="E4" s="33" t="s">
        <v>123</v>
      </c>
      <c r="F4" s="71" t="s">
        <v>126</v>
      </c>
      <c r="G4" s="33"/>
      <c r="H4" s="33" t="s">
        <v>124</v>
      </c>
      <c r="I4" s="33" t="s">
        <v>125</v>
      </c>
    </row>
    <row r="5" spans="1:10" ht="15" thickTop="1" x14ac:dyDescent="0.15">
      <c r="A5" s="41" t="s">
        <v>101</v>
      </c>
      <c r="B5" s="32"/>
      <c r="C5" s="32"/>
      <c r="D5" s="35"/>
      <c r="E5" s="32"/>
      <c r="F5" s="32"/>
      <c r="G5" s="43"/>
      <c r="H5" s="24">
        <f>B5+E5</f>
        <v>0</v>
      </c>
      <c r="I5" s="24">
        <f>C5+F5</f>
        <v>0</v>
      </c>
    </row>
    <row r="6" spans="1:10" ht="14" x14ac:dyDescent="0.15">
      <c r="A6" s="41" t="s">
        <v>115</v>
      </c>
      <c r="B6" s="32"/>
      <c r="C6" s="32"/>
      <c r="D6" s="35"/>
      <c r="E6" s="32"/>
      <c r="F6" s="32"/>
      <c r="G6" s="43"/>
      <c r="H6" s="12">
        <f t="shared" ref="H6:I9" si="0">B6+E6</f>
        <v>0</v>
      </c>
      <c r="I6" s="12">
        <f t="shared" si="0"/>
        <v>0</v>
      </c>
    </row>
    <row r="7" spans="1:10" x14ac:dyDescent="0.15">
      <c r="A7" s="41"/>
      <c r="B7" s="32"/>
      <c r="C7" s="32"/>
      <c r="D7" s="35"/>
      <c r="E7" s="32"/>
      <c r="F7" s="32"/>
      <c r="G7" s="43"/>
      <c r="H7" s="12">
        <f t="shared" si="0"/>
        <v>0</v>
      </c>
      <c r="I7" s="12">
        <f t="shared" si="0"/>
        <v>0</v>
      </c>
    </row>
    <row r="8" spans="1:10" x14ac:dyDescent="0.15">
      <c r="A8" s="41"/>
      <c r="B8" s="16"/>
      <c r="C8" s="29"/>
      <c r="D8" s="42"/>
      <c r="E8" s="16"/>
      <c r="F8" s="29"/>
      <c r="G8" s="43"/>
      <c r="H8" s="12">
        <f t="shared" si="0"/>
        <v>0</v>
      </c>
      <c r="I8" s="12">
        <f t="shared" si="0"/>
        <v>0</v>
      </c>
    </row>
    <row r="9" spans="1:10" x14ac:dyDescent="0.15">
      <c r="A9" s="41"/>
      <c r="B9" s="16"/>
      <c r="C9" s="29"/>
      <c r="D9" s="42"/>
      <c r="E9" s="16"/>
      <c r="F9" s="29"/>
      <c r="G9" s="43"/>
      <c r="H9" s="12">
        <f t="shared" si="0"/>
        <v>0</v>
      </c>
      <c r="I9" s="12">
        <f t="shared" si="0"/>
        <v>0</v>
      </c>
    </row>
    <row r="10" spans="1:10" x14ac:dyDescent="0.15">
      <c r="A10" s="41"/>
      <c r="B10" s="16"/>
      <c r="C10" s="29"/>
      <c r="D10" s="42"/>
      <c r="E10" s="16"/>
      <c r="F10" s="29"/>
      <c r="G10" s="43"/>
      <c r="H10" s="12">
        <f t="shared" ref="H10:H12" si="1">B10+E10</f>
        <v>0</v>
      </c>
      <c r="I10" s="12">
        <f t="shared" ref="I10:I12" si="2">C10+F10</f>
        <v>0</v>
      </c>
    </row>
    <row r="11" spans="1:10" x14ac:dyDescent="0.15">
      <c r="A11" s="41"/>
      <c r="B11" s="16"/>
      <c r="C11" s="29"/>
      <c r="D11" s="42"/>
      <c r="E11" s="16"/>
      <c r="F11" s="29"/>
      <c r="G11" s="43"/>
      <c r="H11" s="12">
        <f t="shared" si="1"/>
        <v>0</v>
      </c>
      <c r="I11" s="12">
        <f t="shared" si="2"/>
        <v>0</v>
      </c>
    </row>
    <row r="12" spans="1:10" x14ac:dyDescent="0.15">
      <c r="A12" s="41"/>
      <c r="B12" s="16"/>
      <c r="C12" s="29"/>
      <c r="D12" s="42"/>
      <c r="E12" s="16"/>
      <c r="F12" s="29"/>
      <c r="G12" s="43"/>
      <c r="H12" s="12">
        <f t="shared" si="1"/>
        <v>0</v>
      </c>
      <c r="I12" s="12">
        <f t="shared" si="2"/>
        <v>0</v>
      </c>
    </row>
    <row r="13" spans="1:10" ht="5" customHeight="1" x14ac:dyDescent="0.15">
      <c r="A13" s="1"/>
      <c r="B13" s="11"/>
      <c r="C13" s="15"/>
      <c r="D13" s="43"/>
      <c r="E13" s="11"/>
      <c r="F13" s="15"/>
      <c r="G13" s="43"/>
      <c r="H13" s="12"/>
      <c r="I13" s="12"/>
    </row>
    <row r="14" spans="1:10" ht="14" x14ac:dyDescent="0.15">
      <c r="A14" s="1" t="s">
        <v>12</v>
      </c>
      <c r="B14" s="13">
        <f>SUM(B5:B12)</f>
        <v>0</v>
      </c>
      <c r="C14" s="14">
        <f>SUM(C5:C12)</f>
        <v>0</v>
      </c>
      <c r="D14" s="44"/>
      <c r="E14" s="13">
        <f>SUM(E5:E12)</f>
        <v>0</v>
      </c>
      <c r="F14" s="14">
        <f>SUM(F5:F12)</f>
        <v>0</v>
      </c>
      <c r="G14" s="44"/>
      <c r="H14" s="13">
        <f>SUM(B14+E14)</f>
        <v>0</v>
      </c>
      <c r="I14" s="14">
        <f>SUM(C14+F14)</f>
        <v>0</v>
      </c>
    </row>
    <row r="16" spans="1:10" x14ac:dyDescent="0.15">
      <c r="A16" s="180" t="s">
        <v>98</v>
      </c>
      <c r="B16" s="181"/>
      <c r="C16" s="182"/>
      <c r="I16" s="180" t="s">
        <v>102</v>
      </c>
      <c r="J16" s="182"/>
    </row>
    <row r="17" spans="1:10" ht="3.75" customHeight="1" x14ac:dyDescent="0.15">
      <c r="A17" s="183"/>
      <c r="B17" s="184"/>
      <c r="C17" s="185"/>
      <c r="I17" s="183"/>
      <c r="J17" s="185"/>
    </row>
    <row r="18" spans="1:10" ht="42.75" customHeight="1" thickBot="1" x14ac:dyDescent="0.2">
      <c r="A18" s="33" t="s">
        <v>22</v>
      </c>
      <c r="B18" s="33" t="s">
        <v>76</v>
      </c>
      <c r="C18" s="33" t="s">
        <v>82</v>
      </c>
      <c r="F18" s="35" t="s">
        <v>99</v>
      </c>
      <c r="G18" s="36"/>
      <c r="H18" s="35" t="s">
        <v>100</v>
      </c>
      <c r="I18" s="35" t="s">
        <v>83</v>
      </c>
      <c r="J18" s="77" t="s">
        <v>84</v>
      </c>
    </row>
    <row r="19" spans="1:10" ht="15" thickTop="1" x14ac:dyDescent="0.15">
      <c r="A19" s="75" t="str">
        <f>'Defined PPE sets'!A5</f>
        <v>Gloves, 12"</v>
      </c>
      <c r="B19" s="30"/>
      <c r="C19" s="31">
        <f>($H$14*'Defined PPE sets'!L5+$I$14*'Defined PPE sets'!M5)*$F$19</f>
        <v>0</v>
      </c>
      <c r="F19" s="76">
        <v>2</v>
      </c>
      <c r="G19" s="46"/>
      <c r="H19" s="76">
        <v>5</v>
      </c>
      <c r="I19" s="59">
        <f>C19*$J$19</f>
        <v>0</v>
      </c>
      <c r="J19" s="57">
        <v>1</v>
      </c>
    </row>
    <row r="20" spans="1:10" ht="28" x14ac:dyDescent="0.15">
      <c r="A20" s="75" t="str">
        <f>'Defined PPE sets'!A6</f>
        <v>Shoe Covers, Fluid Impermeable</v>
      </c>
      <c r="B20" s="32"/>
      <c r="C20" s="31">
        <f>($H$14*'Defined PPE sets'!L6+$I$14*'Defined PPE sets'!M6)*$F$19</f>
        <v>0</v>
      </c>
      <c r="I20" s="59">
        <f t="shared" ref="I20:I30" si="3">C20*$J$19</f>
        <v>0</v>
      </c>
    </row>
    <row r="21" spans="1:10" ht="28" x14ac:dyDescent="0.15">
      <c r="A21" s="75" t="str">
        <f>'Defined PPE sets'!A7</f>
        <v xml:space="preserve">Fluid impervious gown </v>
      </c>
      <c r="B21" s="32"/>
      <c r="C21" s="31">
        <f>($H$14*'Defined PPE sets'!L7+$I$14*'Defined PPE sets'!M7)*$F$19</f>
        <v>0</v>
      </c>
      <c r="I21" s="59">
        <f t="shared" si="3"/>
        <v>0</v>
      </c>
    </row>
    <row r="22" spans="1:10" ht="28" x14ac:dyDescent="0.15">
      <c r="A22" s="75" t="str">
        <f>'Defined PPE sets'!A8</f>
        <v>PAPR Hood, impermeable</v>
      </c>
      <c r="B22" s="32"/>
      <c r="C22" s="31">
        <f>($H$14*'Defined PPE sets'!L8+$I$14*'Defined PPE sets'!M8)*$F$19</f>
        <v>0</v>
      </c>
      <c r="I22" s="59">
        <f t="shared" si="3"/>
        <v>0</v>
      </c>
    </row>
    <row r="23" spans="1:10" ht="14" x14ac:dyDescent="0.15">
      <c r="A23" s="75" t="str">
        <f>'Defined PPE sets'!A9</f>
        <v>PAPR filters</v>
      </c>
      <c r="B23" s="32"/>
      <c r="C23" s="31">
        <f>($H$14*'Defined PPE sets'!L9+$I$14*'Defined PPE sets'!M9)*$F$19</f>
        <v>0</v>
      </c>
      <c r="I23" s="59">
        <f t="shared" si="3"/>
        <v>0</v>
      </c>
    </row>
    <row r="24" spans="1:10" ht="14" x14ac:dyDescent="0.15">
      <c r="A24" s="75" t="str">
        <f>'Defined PPE sets'!A10</f>
        <v>Eye Protection</v>
      </c>
      <c r="B24" s="32"/>
      <c r="C24" s="31">
        <f>($H$14*'Defined PPE sets'!L10+$I$14*'Defined PPE sets'!M10)*$F$19</f>
        <v>0</v>
      </c>
      <c r="I24" s="59">
        <f t="shared" si="3"/>
        <v>0</v>
      </c>
    </row>
    <row r="25" spans="1:10" ht="14" x14ac:dyDescent="0.15">
      <c r="A25" s="75" t="str">
        <f>'Defined PPE sets'!A11</f>
        <v>N95</v>
      </c>
      <c r="B25" s="32"/>
      <c r="C25" s="31">
        <f>($H$14*'Defined PPE sets'!L11+$I$14*'Defined PPE sets'!M11)*$F$19</f>
        <v>0</v>
      </c>
      <c r="I25" s="59">
        <f t="shared" si="3"/>
        <v>0</v>
      </c>
    </row>
    <row r="26" spans="1:10" ht="14" x14ac:dyDescent="0.15">
      <c r="A26" s="75" t="str">
        <f>'Defined PPE sets'!A12</f>
        <v>Surgical Masks</v>
      </c>
      <c r="B26" s="32"/>
      <c r="C26" s="31">
        <f>($H$14*'Defined PPE sets'!L12+$I$14*'Defined PPE sets'!M12)*$F$19</f>
        <v>0</v>
      </c>
      <c r="I26" s="59">
        <f t="shared" si="3"/>
        <v>0</v>
      </c>
    </row>
    <row r="27" spans="1:10" x14ac:dyDescent="0.15">
      <c r="A27" s="75">
        <f>'Defined PPE sets'!W13</f>
        <v>0</v>
      </c>
      <c r="B27" s="32"/>
      <c r="C27" s="31">
        <f>($B$14*'Defined PPE sets'!L13+$C$14*'Defined PPE sets'!M13)*$F$19</f>
        <v>0</v>
      </c>
      <c r="I27" s="59">
        <f t="shared" si="3"/>
        <v>0</v>
      </c>
    </row>
    <row r="28" spans="1:10" x14ac:dyDescent="0.15">
      <c r="A28" s="75">
        <f>'Defined PPE sets'!W14</f>
        <v>0</v>
      </c>
      <c r="B28" s="32"/>
      <c r="C28" s="31">
        <f>($B$14*'Defined PPE sets'!L14+$C$14*'Defined PPE sets'!M14)*$F$19</f>
        <v>0</v>
      </c>
      <c r="I28" s="59">
        <f t="shared" ref="I28" si="4">C28*$J$19</f>
        <v>0</v>
      </c>
    </row>
    <row r="29" spans="1:10" x14ac:dyDescent="0.15">
      <c r="A29" s="75">
        <f>'Defined PPE sets'!W15</f>
        <v>0</v>
      </c>
      <c r="B29" s="32"/>
      <c r="C29" s="31">
        <f>($H$14*'Defined PPE sets'!L15+$I$14*'Defined PPE sets'!M15)*$F$19</f>
        <v>0</v>
      </c>
      <c r="I29" s="59">
        <f t="shared" si="3"/>
        <v>0</v>
      </c>
    </row>
    <row r="30" spans="1:10" x14ac:dyDescent="0.15">
      <c r="A30" s="75">
        <f>'Defined PPE sets'!W16</f>
        <v>0</v>
      </c>
      <c r="B30" s="32"/>
      <c r="C30" s="31">
        <f>($H$14*'Defined PPE sets'!L16+$I$14*'Defined PPE sets'!M16)*$F$19</f>
        <v>0</v>
      </c>
      <c r="I30" s="59">
        <f t="shared" si="3"/>
        <v>0</v>
      </c>
    </row>
    <row r="31" spans="1:10" x14ac:dyDescent="0.15">
      <c r="A31" s="75">
        <f>'Defined PPE sets'!W17</f>
        <v>0</v>
      </c>
      <c r="B31" s="32"/>
      <c r="C31" s="31">
        <f>($H$14*'Defined PPE sets'!L17+$I$14*'Defined PPE sets'!M17)*$F$19</f>
        <v>0</v>
      </c>
      <c r="I31" s="59">
        <f t="shared" ref="I31" si="5">C31*$J$19</f>
        <v>0</v>
      </c>
    </row>
  </sheetData>
  <sheetProtection sheet="1" objects="1" scenarios="1" selectLockedCells="1"/>
  <mergeCells count="3">
    <mergeCell ref="A1:I3"/>
    <mergeCell ref="A16:C17"/>
    <mergeCell ref="I16:J1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1"/>
  <sheetViews>
    <sheetView showZeros="0" tabSelected="1" workbookViewId="0">
      <selection activeCell="F19" sqref="F19"/>
    </sheetView>
  </sheetViews>
  <sheetFormatPr baseColWidth="10" defaultColWidth="8.83203125" defaultRowHeight="13" x14ac:dyDescent="0.15"/>
  <cols>
    <col min="1" max="1" width="20.5" customWidth="1"/>
    <col min="2" max="2" width="13.33203125" customWidth="1"/>
    <col min="3" max="3" width="14.6640625" customWidth="1"/>
    <col min="4" max="4" width="1.6640625" customWidth="1"/>
    <col min="5" max="5" width="15.6640625" customWidth="1"/>
    <col min="6" max="6" width="18.33203125" customWidth="1"/>
    <col min="7" max="7" width="2.1640625" customWidth="1"/>
    <col min="8" max="8" width="16.1640625" customWidth="1"/>
    <col min="9" max="9" width="15.5" customWidth="1"/>
    <col min="11" max="11" width="27.5" customWidth="1"/>
  </cols>
  <sheetData>
    <row r="1" spans="1:11" x14ac:dyDescent="0.15">
      <c r="A1" s="171" t="s">
        <v>79</v>
      </c>
      <c r="B1" s="172"/>
      <c r="C1" s="172"/>
      <c r="D1" s="172"/>
      <c r="E1" s="172"/>
      <c r="F1" s="172"/>
      <c r="G1" s="172"/>
      <c r="H1" s="172"/>
      <c r="I1" s="173"/>
    </row>
    <row r="2" spans="1:11" ht="9" customHeight="1" x14ac:dyDescent="0.15">
      <c r="A2" s="174"/>
      <c r="B2" s="175"/>
      <c r="C2" s="175"/>
      <c r="D2" s="175"/>
      <c r="E2" s="175"/>
      <c r="F2" s="175"/>
      <c r="G2" s="175"/>
      <c r="H2" s="175"/>
      <c r="I2" s="176"/>
    </row>
    <row r="3" spans="1:11" hidden="1" x14ac:dyDescent="0.15">
      <c r="A3" s="177"/>
      <c r="B3" s="178"/>
      <c r="C3" s="178"/>
      <c r="D3" s="178"/>
      <c r="E3" s="178"/>
      <c r="F3" s="178"/>
      <c r="G3" s="178"/>
      <c r="H3" s="178"/>
      <c r="I3" s="179"/>
    </row>
    <row r="4" spans="1:11" ht="29" thickBot="1" x14ac:dyDescent="0.2">
      <c r="A4" s="25" t="s">
        <v>75</v>
      </c>
      <c r="B4" s="33" t="s">
        <v>122</v>
      </c>
      <c r="C4" s="71" t="s">
        <v>121</v>
      </c>
      <c r="D4" s="33"/>
      <c r="E4" s="33" t="s">
        <v>123</v>
      </c>
      <c r="F4" s="71" t="s">
        <v>126</v>
      </c>
      <c r="G4" s="33"/>
      <c r="H4" s="33" t="s">
        <v>124</v>
      </c>
      <c r="I4" s="33" t="s">
        <v>125</v>
      </c>
      <c r="K4" s="88" t="s">
        <v>129</v>
      </c>
    </row>
    <row r="5" spans="1:11" ht="15" thickTop="1" x14ac:dyDescent="0.15">
      <c r="A5" s="41" t="s">
        <v>14</v>
      </c>
      <c r="B5" s="32"/>
      <c r="C5" s="32"/>
      <c r="D5" s="35"/>
      <c r="E5" s="32"/>
      <c r="F5" s="32"/>
      <c r="G5" s="43"/>
      <c r="H5" s="24">
        <f>B5+E5</f>
        <v>0</v>
      </c>
      <c r="I5" s="24">
        <f>C5+F5</f>
        <v>0</v>
      </c>
    </row>
    <row r="6" spans="1:11" ht="14" x14ac:dyDescent="0.15">
      <c r="A6" s="41" t="s">
        <v>15</v>
      </c>
      <c r="B6" s="32"/>
      <c r="C6" s="32"/>
      <c r="D6" s="35"/>
      <c r="E6" s="32"/>
      <c r="F6" s="32"/>
      <c r="G6" s="43"/>
      <c r="H6" s="24">
        <f t="shared" ref="H6:I10" si="0">B6+E6</f>
        <v>0</v>
      </c>
      <c r="I6" s="24">
        <f t="shared" si="0"/>
        <v>0</v>
      </c>
    </row>
    <row r="7" spans="1:11" ht="14" x14ac:dyDescent="0.15">
      <c r="A7" s="41" t="s">
        <v>17</v>
      </c>
      <c r="B7" s="32"/>
      <c r="C7" s="32"/>
      <c r="D7" s="35"/>
      <c r="E7" s="32"/>
      <c r="F7" s="32"/>
      <c r="G7" s="43"/>
      <c r="H7" s="24">
        <f t="shared" si="0"/>
        <v>0</v>
      </c>
      <c r="I7" s="24">
        <f t="shared" si="0"/>
        <v>0</v>
      </c>
    </row>
    <row r="8" spans="1:11" ht="14" x14ac:dyDescent="0.15">
      <c r="A8" s="41" t="s">
        <v>8</v>
      </c>
      <c r="B8" s="32"/>
      <c r="C8" s="32"/>
      <c r="D8" s="35"/>
      <c r="E8" s="32"/>
      <c r="F8" s="32"/>
      <c r="G8" s="43"/>
      <c r="H8" s="24">
        <f t="shared" si="0"/>
        <v>0</v>
      </c>
      <c r="I8" s="24">
        <f t="shared" si="0"/>
        <v>0</v>
      </c>
    </row>
    <row r="9" spans="1:11" ht="14" x14ac:dyDescent="0.15">
      <c r="A9" s="41" t="s">
        <v>10</v>
      </c>
      <c r="B9" s="32"/>
      <c r="C9" s="32"/>
      <c r="D9" s="35"/>
      <c r="E9" s="32"/>
      <c r="F9" s="32"/>
      <c r="G9" s="43"/>
      <c r="H9" s="24">
        <f t="shared" si="0"/>
        <v>0</v>
      </c>
      <c r="I9" s="24">
        <f t="shared" si="0"/>
        <v>0</v>
      </c>
    </row>
    <row r="10" spans="1:11" ht="14" x14ac:dyDescent="0.15">
      <c r="A10" s="41" t="s">
        <v>128</v>
      </c>
      <c r="B10" s="16"/>
      <c r="C10" s="29"/>
      <c r="D10" s="42"/>
      <c r="E10" s="16"/>
      <c r="F10" s="32"/>
      <c r="G10" s="43"/>
      <c r="H10" s="24">
        <f t="shared" si="0"/>
        <v>0</v>
      </c>
      <c r="I10" s="24">
        <f t="shared" si="0"/>
        <v>0</v>
      </c>
    </row>
    <row r="11" spans="1:11" x14ac:dyDescent="0.15">
      <c r="A11" s="41"/>
      <c r="B11" s="32"/>
      <c r="C11" s="32"/>
      <c r="D11" s="35"/>
      <c r="E11" s="32"/>
      <c r="F11" s="32"/>
      <c r="G11" s="43"/>
      <c r="H11" s="24">
        <f t="shared" ref="H11:H12" si="1">B11+E11</f>
        <v>0</v>
      </c>
      <c r="I11" s="24">
        <f t="shared" ref="I11:I12" si="2">C11+F11</f>
        <v>0</v>
      </c>
    </row>
    <row r="12" spans="1:11" x14ac:dyDescent="0.15">
      <c r="A12" s="41"/>
      <c r="B12" s="16"/>
      <c r="C12" s="29"/>
      <c r="D12" s="42"/>
      <c r="E12" s="16"/>
      <c r="F12" s="29"/>
      <c r="G12" s="43"/>
      <c r="H12" s="24">
        <f t="shared" si="1"/>
        <v>0</v>
      </c>
      <c r="I12" s="24">
        <f t="shared" si="2"/>
        <v>0</v>
      </c>
    </row>
    <row r="13" spans="1:11" ht="4.25" customHeight="1" x14ac:dyDescent="0.15">
      <c r="A13" s="1"/>
      <c r="B13" s="11"/>
      <c r="C13" s="15"/>
      <c r="D13" s="43"/>
      <c r="E13" s="11"/>
      <c r="F13" s="15"/>
      <c r="G13" s="43"/>
      <c r="H13" s="12"/>
      <c r="I13" s="12"/>
    </row>
    <row r="14" spans="1:11" ht="14" x14ac:dyDescent="0.15">
      <c r="A14" s="1" t="s">
        <v>12</v>
      </c>
      <c r="B14" s="13">
        <f>SUM(B5:B12)</f>
        <v>0</v>
      </c>
      <c r="C14" s="14">
        <f>SUM(C5:C12)</f>
        <v>0</v>
      </c>
      <c r="D14" s="44"/>
      <c r="E14" s="13">
        <f>SUM(E5:E12)</f>
        <v>0</v>
      </c>
      <c r="F14" s="14">
        <f>SUM(F5:F12)</f>
        <v>0</v>
      </c>
      <c r="G14" s="44"/>
      <c r="H14" s="13">
        <f>SUM(B14+E14)</f>
        <v>0</v>
      </c>
      <c r="I14" s="14">
        <f>SUM(C14+F14)</f>
        <v>0</v>
      </c>
    </row>
    <row r="16" spans="1:11" x14ac:dyDescent="0.15">
      <c r="A16" s="180" t="s">
        <v>78</v>
      </c>
      <c r="B16" s="181"/>
      <c r="C16" s="182"/>
      <c r="E16" s="180" t="s">
        <v>103</v>
      </c>
      <c r="F16" s="182"/>
    </row>
    <row r="17" spans="1:6" ht="6.75" customHeight="1" x14ac:dyDescent="0.15">
      <c r="A17" s="183"/>
      <c r="B17" s="184"/>
      <c r="C17" s="185"/>
      <c r="E17" s="183"/>
      <c r="F17" s="185"/>
    </row>
    <row r="18" spans="1:6" ht="43" thickBot="1" x14ac:dyDescent="0.2">
      <c r="A18" s="25" t="s">
        <v>22</v>
      </c>
      <c r="B18" s="25" t="s">
        <v>76</v>
      </c>
      <c r="C18" s="25" t="s">
        <v>130</v>
      </c>
      <c r="E18" s="35" t="s">
        <v>83</v>
      </c>
      <c r="F18" s="77" t="s">
        <v>84</v>
      </c>
    </row>
    <row r="19" spans="1:6" ht="15" thickTop="1" x14ac:dyDescent="0.15">
      <c r="A19" s="75" t="str">
        <f>'Defined PPE sets'!A5</f>
        <v>Gloves, 12"</v>
      </c>
      <c r="B19" s="32"/>
      <c r="C19" s="31">
        <f>$H$14*'Defined PPE sets'!H5+$I$14*'Defined PPE sets'!I5</f>
        <v>0</v>
      </c>
      <c r="E19" s="59">
        <f>C19*$F$19</f>
        <v>0</v>
      </c>
      <c r="F19" s="87">
        <v>1</v>
      </c>
    </row>
    <row r="20" spans="1:6" ht="28" x14ac:dyDescent="0.15">
      <c r="A20" s="75" t="str">
        <f>'Defined PPE sets'!A6</f>
        <v>Shoe Covers, Fluid Impermeable</v>
      </c>
      <c r="B20" s="32"/>
      <c r="C20" s="31">
        <f>$H$14*'Defined PPE sets'!H6+$I$14*'Defined PPE sets'!I6</f>
        <v>0</v>
      </c>
      <c r="E20" s="59">
        <f t="shared" ref="E20:E30" si="3">C20*$F$19</f>
        <v>0</v>
      </c>
    </row>
    <row r="21" spans="1:6" ht="14" x14ac:dyDescent="0.15">
      <c r="A21" s="75" t="str">
        <f>'Defined PPE sets'!A7</f>
        <v xml:space="preserve">Fluid impervious gown </v>
      </c>
      <c r="B21" s="32"/>
      <c r="C21" s="31">
        <f>$H$14*'Defined PPE sets'!H7+$I$14*'Defined PPE sets'!I7</f>
        <v>0</v>
      </c>
      <c r="E21" s="59">
        <f t="shared" si="3"/>
        <v>0</v>
      </c>
    </row>
    <row r="22" spans="1:6" ht="28" x14ac:dyDescent="0.15">
      <c r="A22" s="75" t="str">
        <f>'Defined PPE sets'!A8</f>
        <v>PAPR Hood, impermeable</v>
      </c>
      <c r="B22" s="32"/>
      <c r="C22" s="31">
        <f>$H$14*'Defined PPE sets'!H8+$I$14*'Defined PPE sets'!I8</f>
        <v>0</v>
      </c>
      <c r="E22" s="59">
        <f t="shared" si="3"/>
        <v>0</v>
      </c>
    </row>
    <row r="23" spans="1:6" ht="14" x14ac:dyDescent="0.15">
      <c r="A23" s="75" t="str">
        <f>'Defined PPE sets'!A9</f>
        <v>PAPR filters</v>
      </c>
      <c r="B23" s="32"/>
      <c r="C23" s="31">
        <f>$H$14*'Defined PPE sets'!H9+$I$14*'Defined PPE sets'!I9</f>
        <v>0</v>
      </c>
      <c r="E23" s="59">
        <f t="shared" si="3"/>
        <v>0</v>
      </c>
    </row>
    <row r="24" spans="1:6" ht="14" x14ac:dyDescent="0.15">
      <c r="A24" s="75" t="str">
        <f>'Defined PPE sets'!A10</f>
        <v>Eye Protection</v>
      </c>
      <c r="B24" s="86"/>
      <c r="C24" s="31">
        <f>$H$14*'Defined PPE sets'!H10+$I$14*'Defined PPE sets'!I10</f>
        <v>0</v>
      </c>
      <c r="E24" s="59">
        <f t="shared" si="3"/>
        <v>0</v>
      </c>
    </row>
    <row r="25" spans="1:6" ht="14" x14ac:dyDescent="0.15">
      <c r="A25" s="75" t="str">
        <f>'Defined PPE sets'!A11</f>
        <v>N95</v>
      </c>
      <c r="B25" s="32"/>
      <c r="C25" s="31">
        <f>$H$14*'Defined PPE sets'!H11+$I$14*'Defined PPE sets'!I11</f>
        <v>0</v>
      </c>
      <c r="E25" s="59">
        <f t="shared" si="3"/>
        <v>0</v>
      </c>
    </row>
    <row r="26" spans="1:6" ht="14" x14ac:dyDescent="0.15">
      <c r="A26" s="75" t="str">
        <f>'Defined PPE sets'!A12</f>
        <v>Surgical Masks</v>
      </c>
      <c r="B26" s="32"/>
      <c r="C26" s="31">
        <f>$H$14*'Defined PPE sets'!H12+$I$14*'Defined PPE sets'!I12</f>
        <v>0</v>
      </c>
      <c r="E26" s="59">
        <f t="shared" si="3"/>
        <v>0</v>
      </c>
    </row>
    <row r="27" spans="1:6" x14ac:dyDescent="0.15">
      <c r="A27" s="75">
        <f>'Defined PPE sets'!W13</f>
        <v>0</v>
      </c>
      <c r="B27" s="32"/>
      <c r="C27" s="31">
        <f>$H$14*'Defined PPE sets'!H13+$I$14*'Defined PPE sets'!I13</f>
        <v>0</v>
      </c>
      <c r="E27" s="59">
        <f t="shared" si="3"/>
        <v>0</v>
      </c>
    </row>
    <row r="28" spans="1:6" x14ac:dyDescent="0.15">
      <c r="A28" s="75">
        <f>'Defined PPE sets'!W14</f>
        <v>0</v>
      </c>
      <c r="B28" s="32"/>
      <c r="C28" s="31">
        <f>$H$14*'Defined PPE sets'!H14+$I$14*'Defined PPE sets'!I14</f>
        <v>0</v>
      </c>
      <c r="E28" s="59">
        <f t="shared" ref="E28" si="4">C28*$F$19</f>
        <v>0</v>
      </c>
    </row>
    <row r="29" spans="1:6" x14ac:dyDescent="0.15">
      <c r="A29" s="75">
        <f>'Defined PPE sets'!W15</f>
        <v>0</v>
      </c>
      <c r="B29" s="32"/>
      <c r="C29" s="31">
        <f>$H$14*'Defined PPE sets'!H15+$I$14*'Defined PPE sets'!I15</f>
        <v>0</v>
      </c>
      <c r="E29" s="59">
        <f t="shared" si="3"/>
        <v>0</v>
      </c>
    </row>
    <row r="30" spans="1:6" x14ac:dyDescent="0.15">
      <c r="A30" s="75">
        <f>'Defined PPE sets'!W16</f>
        <v>0</v>
      </c>
      <c r="B30" s="32"/>
      <c r="C30" s="31">
        <f>$H$14*'Defined PPE sets'!H16+$I$14*'Defined PPE sets'!I16</f>
        <v>0</v>
      </c>
      <c r="E30" s="59">
        <f t="shared" si="3"/>
        <v>0</v>
      </c>
    </row>
    <row r="31" spans="1:6" x14ac:dyDescent="0.15">
      <c r="A31" s="75">
        <f>'Defined PPE sets'!W17</f>
        <v>0</v>
      </c>
      <c r="B31" s="32"/>
      <c r="C31" s="31">
        <f>$H$14*'Defined PPE sets'!H17+$I$14*'Defined PPE sets'!I17</f>
        <v>0</v>
      </c>
      <c r="E31" s="59">
        <f t="shared" ref="E31" si="5">C31*$F$19</f>
        <v>0</v>
      </c>
    </row>
  </sheetData>
  <sheetProtection sheet="1" objects="1" scenarios="1" selectLockedCells="1"/>
  <mergeCells count="3">
    <mergeCell ref="A1:I3"/>
    <mergeCell ref="A16:C17"/>
    <mergeCell ref="E16:F1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31"/>
  <sheetViews>
    <sheetView showZeros="0" workbookViewId="0">
      <selection activeCell="F19" sqref="F19"/>
    </sheetView>
  </sheetViews>
  <sheetFormatPr baseColWidth="10" defaultColWidth="8.83203125" defaultRowHeight="13" x14ac:dyDescent="0.15"/>
  <cols>
    <col min="1" max="1" width="17.1640625" customWidth="1"/>
    <col min="2" max="2" width="12.5" customWidth="1"/>
    <col min="3" max="3" width="13.6640625" customWidth="1"/>
    <col min="4" max="4" width="1.1640625" customWidth="1"/>
    <col min="5" max="5" width="13.6640625" customWidth="1"/>
    <col min="6" max="6" width="14.33203125" customWidth="1"/>
    <col min="7" max="7" width="1" customWidth="1"/>
    <col min="8" max="8" width="13.83203125" customWidth="1"/>
    <col min="9" max="9" width="13.5" customWidth="1"/>
  </cols>
  <sheetData>
    <row r="1" spans="1:9" x14ac:dyDescent="0.15">
      <c r="A1" s="171" t="s">
        <v>165</v>
      </c>
      <c r="B1" s="172"/>
      <c r="C1" s="172"/>
      <c r="D1" s="172"/>
      <c r="E1" s="172"/>
      <c r="F1" s="172"/>
      <c r="G1" s="172"/>
      <c r="H1" s="172"/>
      <c r="I1" s="173"/>
    </row>
    <row r="2" spans="1:9" x14ac:dyDescent="0.15">
      <c r="A2" s="174"/>
      <c r="B2" s="175"/>
      <c r="C2" s="175"/>
      <c r="D2" s="175"/>
      <c r="E2" s="175"/>
      <c r="F2" s="175"/>
      <c r="G2" s="175"/>
      <c r="H2" s="175"/>
      <c r="I2" s="176"/>
    </row>
    <row r="3" spans="1:9" ht="0.75" customHeight="1" x14ac:dyDescent="0.15">
      <c r="A3" s="177"/>
      <c r="B3" s="178"/>
      <c r="C3" s="178"/>
      <c r="D3" s="178"/>
      <c r="E3" s="178"/>
      <c r="F3" s="178"/>
      <c r="G3" s="178"/>
      <c r="H3" s="178"/>
      <c r="I3" s="179"/>
    </row>
    <row r="4" spans="1:9" ht="45" customHeight="1" thickBot="1" x14ac:dyDescent="0.2">
      <c r="A4" s="33" t="s">
        <v>75</v>
      </c>
      <c r="B4" s="33" t="s">
        <v>122</v>
      </c>
      <c r="C4" s="71" t="s">
        <v>121</v>
      </c>
      <c r="D4" s="33"/>
      <c r="E4" s="33" t="s">
        <v>123</v>
      </c>
      <c r="F4" s="71" t="s">
        <v>126</v>
      </c>
      <c r="G4" s="33"/>
      <c r="H4" s="33" t="s">
        <v>124</v>
      </c>
      <c r="I4" s="33" t="s">
        <v>125</v>
      </c>
    </row>
    <row r="5" spans="1:9" ht="15" thickTop="1" x14ac:dyDescent="0.15">
      <c r="A5" s="73" t="s">
        <v>6</v>
      </c>
      <c r="B5" s="23"/>
      <c r="C5" s="28"/>
      <c r="D5" s="56"/>
      <c r="E5" s="23"/>
      <c r="F5" s="28"/>
      <c r="G5" s="43"/>
      <c r="H5" s="24">
        <f>B5+E5</f>
        <v>0</v>
      </c>
      <c r="I5" s="24">
        <f>C5+F5</f>
        <v>0</v>
      </c>
    </row>
    <row r="6" spans="1:9" ht="14" x14ac:dyDescent="0.15">
      <c r="A6" s="41" t="s">
        <v>7</v>
      </c>
      <c r="B6" s="23"/>
      <c r="C6" s="29"/>
      <c r="D6" s="56"/>
      <c r="E6" s="23"/>
      <c r="F6" s="29"/>
      <c r="G6" s="43"/>
      <c r="H6" s="12">
        <f t="shared" ref="H6:I10" si="0">B6+E6</f>
        <v>0</v>
      </c>
      <c r="I6" s="12">
        <f t="shared" si="0"/>
        <v>0</v>
      </c>
    </row>
    <row r="7" spans="1:9" ht="14" x14ac:dyDescent="0.15">
      <c r="A7" s="41" t="s">
        <v>59</v>
      </c>
      <c r="B7" s="23"/>
      <c r="C7" s="29"/>
      <c r="D7" s="56"/>
      <c r="E7" s="23"/>
      <c r="F7" s="29"/>
      <c r="G7" s="43"/>
      <c r="H7" s="12">
        <f t="shared" si="0"/>
        <v>0</v>
      </c>
      <c r="I7" s="12">
        <f t="shared" si="0"/>
        <v>0</v>
      </c>
    </row>
    <row r="8" spans="1:9" ht="14" x14ac:dyDescent="0.15">
      <c r="A8" s="41" t="s">
        <v>8</v>
      </c>
      <c r="B8" s="23"/>
      <c r="C8" s="29"/>
      <c r="D8" s="56"/>
      <c r="E8" s="23"/>
      <c r="F8" s="29"/>
      <c r="G8" s="43"/>
      <c r="H8" s="12">
        <f t="shared" si="0"/>
        <v>0</v>
      </c>
      <c r="I8" s="12">
        <f t="shared" si="0"/>
        <v>0</v>
      </c>
    </row>
    <row r="9" spans="1:9" ht="14" x14ac:dyDescent="0.15">
      <c r="A9" s="41" t="s">
        <v>10</v>
      </c>
      <c r="B9" s="23"/>
      <c r="C9" s="29"/>
      <c r="D9" s="56"/>
      <c r="E9" s="23"/>
      <c r="F9" s="29"/>
      <c r="G9" s="43"/>
      <c r="H9" s="12">
        <f t="shared" si="0"/>
        <v>0</v>
      </c>
      <c r="I9" s="12">
        <f t="shared" si="0"/>
        <v>0</v>
      </c>
    </row>
    <row r="10" spans="1:9" ht="14" x14ac:dyDescent="0.15">
      <c r="A10" s="41" t="s">
        <v>11</v>
      </c>
      <c r="B10" s="23"/>
      <c r="C10" s="29"/>
      <c r="D10" s="56"/>
      <c r="E10" s="23"/>
      <c r="F10" s="29"/>
      <c r="G10" s="43"/>
      <c r="H10" s="12">
        <f t="shared" si="0"/>
        <v>0</v>
      </c>
      <c r="I10" s="12">
        <f t="shared" si="0"/>
        <v>0</v>
      </c>
    </row>
    <row r="11" spans="1:9" x14ac:dyDescent="0.15">
      <c r="A11" s="41"/>
      <c r="B11" s="32"/>
      <c r="C11" s="32"/>
      <c r="D11" s="35"/>
      <c r="E11" s="32"/>
      <c r="F11" s="32"/>
      <c r="G11" s="43"/>
      <c r="H11" s="12">
        <f t="shared" ref="H11:H13" si="1">B11+E11</f>
        <v>0</v>
      </c>
      <c r="I11" s="12">
        <f t="shared" ref="I11:I13" si="2">C11+F11</f>
        <v>0</v>
      </c>
    </row>
    <row r="12" spans="1:9" x14ac:dyDescent="0.15">
      <c r="A12" s="41"/>
      <c r="B12" s="32"/>
      <c r="C12" s="32"/>
      <c r="D12" s="65"/>
      <c r="E12" s="32"/>
      <c r="F12" s="32"/>
      <c r="G12" s="43"/>
      <c r="H12" s="12">
        <f t="shared" si="1"/>
        <v>0</v>
      </c>
      <c r="I12" s="12">
        <f t="shared" si="2"/>
        <v>0</v>
      </c>
    </row>
    <row r="13" spans="1:9" x14ac:dyDescent="0.15">
      <c r="A13" s="41"/>
      <c r="B13" s="16"/>
      <c r="C13" s="81"/>
      <c r="D13" s="43"/>
      <c r="E13" s="16"/>
      <c r="F13" s="82"/>
      <c r="G13" s="43"/>
      <c r="H13" s="12">
        <f t="shared" si="1"/>
        <v>0</v>
      </c>
      <c r="I13" s="12">
        <f t="shared" si="2"/>
        <v>0</v>
      </c>
    </row>
    <row r="14" spans="1:9" ht="14" x14ac:dyDescent="0.15">
      <c r="A14" s="1" t="s">
        <v>12</v>
      </c>
      <c r="B14" s="13">
        <f>SUM(B5:B11)</f>
        <v>0</v>
      </c>
      <c r="C14" s="14">
        <f>SUM(C5:C11)</f>
        <v>0</v>
      </c>
      <c r="D14" s="44"/>
      <c r="E14" s="13">
        <f>SUM(E5:E11)</f>
        <v>0</v>
      </c>
      <c r="F14" s="14">
        <f>SUM(F5:F11)</f>
        <v>0</v>
      </c>
      <c r="G14" s="44"/>
      <c r="H14" s="13">
        <f>SUM(B14+E14)</f>
        <v>0</v>
      </c>
      <c r="I14" s="14">
        <f>SUM(C14+F14)</f>
        <v>0</v>
      </c>
    </row>
    <row r="16" spans="1:9" x14ac:dyDescent="0.15">
      <c r="A16" s="180" t="s">
        <v>162</v>
      </c>
      <c r="B16" s="181"/>
      <c r="C16" s="182"/>
      <c r="E16" s="180" t="s">
        <v>163</v>
      </c>
      <c r="F16" s="182"/>
    </row>
    <row r="17" spans="1:6" ht="5.25" customHeight="1" x14ac:dyDescent="0.15">
      <c r="A17" s="183"/>
      <c r="B17" s="184"/>
      <c r="C17" s="185"/>
      <c r="E17" s="183"/>
      <c r="F17" s="185"/>
    </row>
    <row r="18" spans="1:6" ht="54" customHeight="1" thickBot="1" x14ac:dyDescent="0.2">
      <c r="A18" s="33" t="s">
        <v>22</v>
      </c>
      <c r="B18" s="33" t="s">
        <v>76</v>
      </c>
      <c r="C18" s="33" t="s">
        <v>77</v>
      </c>
      <c r="E18" s="35" t="s">
        <v>83</v>
      </c>
      <c r="F18" s="77" t="s">
        <v>84</v>
      </c>
    </row>
    <row r="19" spans="1:6" ht="32.25" customHeight="1" thickTop="1" x14ac:dyDescent="0.15">
      <c r="A19" s="75" t="str">
        <f>'Defined PPE sets'!A5</f>
        <v>Gloves, 12"</v>
      </c>
      <c r="B19" s="30"/>
      <c r="C19" s="31">
        <f>$H$14*'Defined PPE sets'!N5+$I$14*'Defined PPE sets'!O5</f>
        <v>0</v>
      </c>
      <c r="E19" s="59">
        <f>C19*$F$19</f>
        <v>0</v>
      </c>
      <c r="F19" s="57">
        <v>1</v>
      </c>
    </row>
    <row r="20" spans="1:6" ht="33" customHeight="1" x14ac:dyDescent="0.15">
      <c r="A20" s="75" t="str">
        <f>'Defined PPE sets'!A6</f>
        <v>Shoe Covers, Fluid Impermeable</v>
      </c>
      <c r="B20" s="32"/>
      <c r="C20" s="31">
        <f>$H$14*'Defined PPE sets'!N6+$I$14*'Defined PPE sets'!O6</f>
        <v>0</v>
      </c>
      <c r="E20" s="59">
        <f t="shared" ref="E20:E30" si="3">C20*$F$19</f>
        <v>0</v>
      </c>
    </row>
    <row r="21" spans="1:6" ht="27" customHeight="1" x14ac:dyDescent="0.15">
      <c r="A21" s="75" t="str">
        <f>'Defined PPE sets'!A7</f>
        <v xml:space="preserve">Fluid impervious gown </v>
      </c>
      <c r="B21" s="32"/>
      <c r="C21" s="31">
        <f>$H$14*'Defined PPE sets'!N7+$I$14*'Defined PPE sets'!O7</f>
        <v>0</v>
      </c>
      <c r="E21" s="59">
        <f t="shared" si="3"/>
        <v>0</v>
      </c>
    </row>
    <row r="22" spans="1:6" ht="25.25" customHeight="1" x14ac:dyDescent="0.15">
      <c r="A22" s="75" t="str">
        <f>'Defined PPE sets'!A8</f>
        <v>PAPR Hood, impermeable</v>
      </c>
      <c r="B22" s="32"/>
      <c r="C22" s="31">
        <f>$H$14*'Defined PPE sets'!N8+$I$14*'Defined PPE sets'!O8</f>
        <v>0</v>
      </c>
      <c r="E22" s="59">
        <f t="shared" si="3"/>
        <v>0</v>
      </c>
    </row>
    <row r="23" spans="1:6" ht="22.25" customHeight="1" x14ac:dyDescent="0.15">
      <c r="A23" s="75" t="str">
        <f>'Defined PPE sets'!A9</f>
        <v>PAPR filters</v>
      </c>
      <c r="B23" s="32"/>
      <c r="C23" s="31">
        <f>$H$14*'Defined PPE sets'!N9+$I$14*'Defined PPE sets'!O9</f>
        <v>0</v>
      </c>
      <c r="E23" s="59">
        <f t="shared" si="3"/>
        <v>0</v>
      </c>
    </row>
    <row r="24" spans="1:6" ht="34.5" customHeight="1" x14ac:dyDescent="0.15">
      <c r="A24" s="75" t="str">
        <f>'Defined PPE sets'!A10</f>
        <v>Eye Protection</v>
      </c>
      <c r="B24" s="32"/>
      <c r="C24" s="31">
        <f>$H$14*'Defined PPE sets'!N10+$I$14*'Defined PPE sets'!O10</f>
        <v>0</v>
      </c>
      <c r="E24" s="59">
        <f t="shared" si="3"/>
        <v>0</v>
      </c>
    </row>
    <row r="25" spans="1:6" ht="30" customHeight="1" x14ac:dyDescent="0.15">
      <c r="A25" s="75" t="str">
        <f>'Defined PPE sets'!A11</f>
        <v>N95</v>
      </c>
      <c r="B25" s="32"/>
      <c r="C25" s="31">
        <f>$H$14*'Defined PPE sets'!N11+$I$14*'Defined PPE sets'!O11</f>
        <v>0</v>
      </c>
      <c r="E25" s="59">
        <f t="shared" si="3"/>
        <v>0</v>
      </c>
    </row>
    <row r="26" spans="1:6" ht="30.75" customHeight="1" x14ac:dyDescent="0.15">
      <c r="A26" s="75" t="str">
        <f>'Defined PPE sets'!A12</f>
        <v>Surgical Masks</v>
      </c>
      <c r="B26" s="32"/>
      <c r="C26" s="31">
        <f>$H$14*'Defined PPE sets'!N12+$I$14*'Defined PPE sets'!O12</f>
        <v>0</v>
      </c>
      <c r="E26" s="59">
        <f t="shared" si="3"/>
        <v>0</v>
      </c>
    </row>
    <row r="27" spans="1:6" ht="40.25" customHeight="1" x14ac:dyDescent="0.15">
      <c r="A27" s="75">
        <f>'Defined PPE sets'!W13</f>
        <v>0</v>
      </c>
      <c r="B27" s="32"/>
      <c r="C27" s="31">
        <f>$B$14*'Defined PPE sets'!N13+$C$14*'Defined PPE sets'!O13</f>
        <v>0</v>
      </c>
      <c r="E27" s="59">
        <f t="shared" si="3"/>
        <v>0</v>
      </c>
    </row>
    <row r="28" spans="1:6" x14ac:dyDescent="0.15">
      <c r="A28" s="75">
        <f>'Defined PPE sets'!W14</f>
        <v>0</v>
      </c>
      <c r="B28" s="32"/>
      <c r="C28" s="31">
        <f>$B$14*'Defined PPE sets'!N14+$C$14*'Defined PPE sets'!O14</f>
        <v>0</v>
      </c>
      <c r="E28" s="59">
        <f t="shared" ref="E28" si="4">C28*$F$19</f>
        <v>0</v>
      </c>
    </row>
    <row r="29" spans="1:6" ht="23.25" customHeight="1" x14ac:dyDescent="0.15">
      <c r="A29" s="75">
        <f>'Defined PPE sets'!W15</f>
        <v>0</v>
      </c>
      <c r="B29" s="32"/>
      <c r="C29" s="31">
        <f>$H$14*'Defined PPE sets'!N15+$I$14*'Defined PPE sets'!O15</f>
        <v>0</v>
      </c>
      <c r="E29" s="59">
        <f t="shared" si="3"/>
        <v>0</v>
      </c>
    </row>
    <row r="30" spans="1:6" x14ac:dyDescent="0.15">
      <c r="A30" s="75">
        <f>'Defined PPE sets'!W16</f>
        <v>0</v>
      </c>
      <c r="B30" s="32"/>
      <c r="C30" s="31">
        <f>$H$14*'Defined PPE sets'!N16+$I$14*'Defined PPE sets'!O16</f>
        <v>0</v>
      </c>
      <c r="E30" s="59">
        <f t="shared" si="3"/>
        <v>0</v>
      </c>
    </row>
    <row r="31" spans="1:6" x14ac:dyDescent="0.15">
      <c r="A31" s="75">
        <f>'Defined PPE sets'!W17</f>
        <v>0</v>
      </c>
      <c r="B31" s="32"/>
      <c r="C31" s="31">
        <f>$H$14*'Defined PPE sets'!N17+$I$14*'Defined PPE sets'!O17</f>
        <v>0</v>
      </c>
      <c r="E31" s="59">
        <f t="shared" ref="E31" si="5">C31*$F$19</f>
        <v>0</v>
      </c>
    </row>
  </sheetData>
  <sheetProtection sheet="1" objects="1" scenarios="1" selectLockedCells="1"/>
  <mergeCells count="3">
    <mergeCell ref="A1:I3"/>
    <mergeCell ref="A16:C17"/>
    <mergeCell ref="E16:F17"/>
  </mergeCells>
  <pageMargins left="0.25" right="0.25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31"/>
  <sheetViews>
    <sheetView showZeros="0" workbookViewId="0">
      <selection activeCell="F19" sqref="F19"/>
    </sheetView>
  </sheetViews>
  <sheetFormatPr baseColWidth="10" defaultColWidth="8.83203125" defaultRowHeight="13" x14ac:dyDescent="0.15"/>
  <cols>
    <col min="1" max="1" width="17.33203125" customWidth="1"/>
    <col min="2" max="3" width="13" customWidth="1"/>
    <col min="4" max="4" width="1.33203125" customWidth="1"/>
    <col min="5" max="5" width="15.6640625" customWidth="1"/>
    <col min="6" max="6" width="13" customWidth="1"/>
    <col min="7" max="7" width="1.33203125" customWidth="1"/>
    <col min="8" max="8" width="12.33203125" customWidth="1"/>
    <col min="9" max="9" width="13.83203125" customWidth="1"/>
  </cols>
  <sheetData>
    <row r="1" spans="1:9" x14ac:dyDescent="0.15">
      <c r="A1" s="171" t="s">
        <v>79</v>
      </c>
      <c r="B1" s="172"/>
      <c r="C1" s="172"/>
      <c r="D1" s="172"/>
      <c r="E1" s="172"/>
      <c r="F1" s="172"/>
      <c r="G1" s="172"/>
      <c r="H1" s="172"/>
      <c r="I1" s="173"/>
    </row>
    <row r="2" spans="1:9" ht="11.25" customHeight="1" x14ac:dyDescent="0.15">
      <c r="A2" s="174"/>
      <c r="B2" s="175"/>
      <c r="C2" s="175"/>
      <c r="D2" s="175"/>
      <c r="E2" s="175"/>
      <c r="F2" s="175"/>
      <c r="G2" s="175"/>
      <c r="H2" s="175"/>
      <c r="I2" s="176"/>
    </row>
    <row r="3" spans="1:9" hidden="1" x14ac:dyDescent="0.15">
      <c r="A3" s="177"/>
      <c r="B3" s="178"/>
      <c r="C3" s="178"/>
      <c r="D3" s="178"/>
      <c r="E3" s="178"/>
      <c r="F3" s="178"/>
      <c r="G3" s="178"/>
      <c r="H3" s="178"/>
      <c r="I3" s="179"/>
    </row>
    <row r="4" spans="1:9" ht="42" customHeight="1" thickBot="1" x14ac:dyDescent="0.2">
      <c r="A4" s="25" t="s">
        <v>75</v>
      </c>
      <c r="B4" s="33" t="s">
        <v>122</v>
      </c>
      <c r="C4" s="71" t="s">
        <v>121</v>
      </c>
      <c r="D4" s="33"/>
      <c r="E4" s="33" t="s">
        <v>123</v>
      </c>
      <c r="F4" s="71" t="s">
        <v>126</v>
      </c>
      <c r="G4" s="33"/>
      <c r="H4" s="33" t="s">
        <v>124</v>
      </c>
      <c r="I4" s="33" t="s">
        <v>125</v>
      </c>
    </row>
    <row r="5" spans="1:9" ht="15" thickTop="1" x14ac:dyDescent="0.15">
      <c r="A5" s="41" t="s">
        <v>14</v>
      </c>
      <c r="B5" s="32"/>
      <c r="C5" s="32"/>
      <c r="D5" s="35"/>
      <c r="E5" s="32"/>
      <c r="F5" s="32"/>
      <c r="G5" s="43"/>
      <c r="H5" s="24">
        <f>B5+E5</f>
        <v>0</v>
      </c>
      <c r="I5" s="24">
        <f>C5+F5</f>
        <v>0</v>
      </c>
    </row>
    <row r="6" spans="1:9" ht="14" x14ac:dyDescent="0.15">
      <c r="A6" s="41" t="s">
        <v>15</v>
      </c>
      <c r="B6" s="32"/>
      <c r="C6" s="32"/>
      <c r="D6" s="35"/>
      <c r="E6" s="32"/>
      <c r="F6" s="32"/>
      <c r="G6" s="43"/>
      <c r="H6" s="24">
        <f t="shared" ref="H6:I10" si="0">B6+E6</f>
        <v>0</v>
      </c>
      <c r="I6" s="24">
        <f t="shared" si="0"/>
        <v>0</v>
      </c>
    </row>
    <row r="7" spans="1:9" ht="14" x14ac:dyDescent="0.15">
      <c r="A7" s="41" t="s">
        <v>17</v>
      </c>
      <c r="B7" s="32"/>
      <c r="C7" s="32"/>
      <c r="D7" s="35"/>
      <c r="E7" s="32"/>
      <c r="F7" s="32"/>
      <c r="G7" s="43"/>
      <c r="H7" s="24">
        <f t="shared" si="0"/>
        <v>0</v>
      </c>
      <c r="I7" s="24">
        <f t="shared" si="0"/>
        <v>0</v>
      </c>
    </row>
    <row r="8" spans="1:9" ht="14" x14ac:dyDescent="0.15">
      <c r="A8" s="41" t="s">
        <v>8</v>
      </c>
      <c r="B8" s="32"/>
      <c r="C8" s="32"/>
      <c r="D8" s="35"/>
      <c r="E8" s="32"/>
      <c r="F8" s="32"/>
      <c r="G8" s="43"/>
      <c r="H8" s="24">
        <f t="shared" si="0"/>
        <v>0</v>
      </c>
      <c r="I8" s="24">
        <f t="shared" si="0"/>
        <v>0</v>
      </c>
    </row>
    <row r="9" spans="1:9" ht="14" x14ac:dyDescent="0.15">
      <c r="A9" s="41" t="s">
        <v>10</v>
      </c>
      <c r="B9" s="32"/>
      <c r="C9" s="32"/>
      <c r="D9" s="35"/>
      <c r="E9" s="32"/>
      <c r="F9" s="32"/>
      <c r="G9" s="43"/>
      <c r="H9" s="24">
        <f t="shared" si="0"/>
        <v>0</v>
      </c>
      <c r="I9" s="24">
        <f t="shared" si="0"/>
        <v>0</v>
      </c>
    </row>
    <row r="10" spans="1:9" ht="14" x14ac:dyDescent="0.15">
      <c r="A10" s="41" t="s">
        <v>128</v>
      </c>
      <c r="B10" s="16"/>
      <c r="C10" s="29"/>
      <c r="D10" s="42"/>
      <c r="E10" s="16"/>
      <c r="F10" s="16"/>
      <c r="G10" s="43"/>
      <c r="H10" s="24">
        <f t="shared" si="0"/>
        <v>0</v>
      </c>
      <c r="I10" s="24">
        <f t="shared" si="0"/>
        <v>0</v>
      </c>
    </row>
    <row r="11" spans="1:9" x14ac:dyDescent="0.15">
      <c r="A11" s="41"/>
      <c r="B11" s="32"/>
      <c r="C11" s="32"/>
      <c r="D11" s="35"/>
      <c r="E11" s="32"/>
      <c r="F11" s="32"/>
      <c r="G11" s="43"/>
      <c r="H11" s="24"/>
      <c r="I11" s="24"/>
    </row>
    <row r="12" spans="1:9" x14ac:dyDescent="0.15">
      <c r="A12" s="41"/>
      <c r="B12" s="16"/>
      <c r="C12" s="29"/>
      <c r="D12" s="42"/>
      <c r="E12" s="16"/>
      <c r="F12" s="29"/>
      <c r="G12" s="43"/>
      <c r="H12" s="24"/>
      <c r="I12" s="24"/>
    </row>
    <row r="13" spans="1:9" x14ac:dyDescent="0.15">
      <c r="A13" s="41"/>
      <c r="B13" s="16"/>
      <c r="C13" s="82"/>
      <c r="D13" s="43"/>
      <c r="E13" s="16"/>
      <c r="F13" s="82"/>
      <c r="G13" s="43"/>
      <c r="H13" s="12"/>
      <c r="I13" s="12"/>
    </row>
    <row r="14" spans="1:9" ht="14" x14ac:dyDescent="0.15">
      <c r="A14" s="1" t="s">
        <v>12</v>
      </c>
      <c r="B14" s="13">
        <f>SUM(B5:B12)</f>
        <v>0</v>
      </c>
      <c r="C14" s="14">
        <f>SUM(C5:C12)</f>
        <v>0</v>
      </c>
      <c r="D14" s="44"/>
      <c r="E14" s="13">
        <f>SUM(E5:E12)</f>
        <v>0</v>
      </c>
      <c r="F14" s="14">
        <f>SUM(F5:F12)</f>
        <v>0</v>
      </c>
      <c r="G14" s="44"/>
      <c r="H14" s="13">
        <f>SUM(B14+E14)</f>
        <v>0</v>
      </c>
      <c r="I14" s="14">
        <f>SUM(C14+F14)</f>
        <v>0</v>
      </c>
    </row>
    <row r="16" spans="1:9" ht="3.75" customHeight="1" x14ac:dyDescent="0.15">
      <c r="A16" s="180" t="s">
        <v>78</v>
      </c>
      <c r="B16" s="181"/>
      <c r="C16" s="182"/>
      <c r="E16" s="180" t="s">
        <v>103</v>
      </c>
      <c r="F16" s="182"/>
    </row>
    <row r="17" spans="1:6" x14ac:dyDescent="0.15">
      <c r="A17" s="183"/>
      <c r="B17" s="184"/>
      <c r="C17" s="185"/>
      <c r="E17" s="183"/>
      <c r="F17" s="185"/>
    </row>
    <row r="18" spans="1:6" ht="46" thickBot="1" x14ac:dyDescent="0.2">
      <c r="A18" s="25" t="s">
        <v>22</v>
      </c>
      <c r="B18" s="25" t="s">
        <v>76</v>
      </c>
      <c r="C18" s="25" t="s">
        <v>77</v>
      </c>
      <c r="E18" s="35" t="s">
        <v>83</v>
      </c>
      <c r="F18" s="77" t="s">
        <v>84</v>
      </c>
    </row>
    <row r="19" spans="1:6" ht="32.25" customHeight="1" thickTop="1" x14ac:dyDescent="0.15">
      <c r="A19" s="75" t="str">
        <f>'Defined PPE sets'!A5</f>
        <v>Gloves, 12"</v>
      </c>
      <c r="B19" s="30"/>
      <c r="C19" s="31">
        <f>$H$14*'Defined PPE sets'!P5+$I$14*'Defined PPE sets'!Q5</f>
        <v>0</v>
      </c>
      <c r="E19" s="59">
        <f>C19*$F$19</f>
        <v>0</v>
      </c>
      <c r="F19" s="57">
        <v>1</v>
      </c>
    </row>
    <row r="20" spans="1:6" ht="30" customHeight="1" x14ac:dyDescent="0.15">
      <c r="A20" s="75" t="str">
        <f>'Defined PPE sets'!A6</f>
        <v>Shoe Covers, Fluid Impermeable</v>
      </c>
      <c r="B20" s="32"/>
      <c r="C20" s="31">
        <f>$H$14*'Defined PPE sets'!P6+$I$14*'Defined PPE sets'!Q6</f>
        <v>0</v>
      </c>
      <c r="E20" s="59">
        <f t="shared" ref="E20:E29" si="1">C20*$F$19</f>
        <v>0</v>
      </c>
    </row>
    <row r="21" spans="1:6" ht="29" customHeight="1" x14ac:dyDescent="0.15">
      <c r="A21" s="75" t="str">
        <f>'Defined PPE sets'!A7</f>
        <v xml:space="preserve">Fluid impervious gown </v>
      </c>
      <c r="B21" s="32"/>
      <c r="C21" s="31">
        <f>$H$14*'Defined PPE sets'!P7+$I$14*'Defined PPE sets'!Q7</f>
        <v>0</v>
      </c>
      <c r="E21" s="59">
        <f t="shared" si="1"/>
        <v>0</v>
      </c>
    </row>
    <row r="22" spans="1:6" ht="28" x14ac:dyDescent="0.15">
      <c r="A22" s="75" t="str">
        <f>'Defined PPE sets'!A8</f>
        <v>PAPR Hood, impermeable</v>
      </c>
      <c r="B22" s="32"/>
      <c r="C22" s="31">
        <f>$H$14*'Defined PPE sets'!P8+$I$14*'Defined PPE sets'!Q8</f>
        <v>0</v>
      </c>
      <c r="E22" s="59">
        <f t="shared" si="1"/>
        <v>0</v>
      </c>
    </row>
    <row r="23" spans="1:6" ht="14" x14ac:dyDescent="0.15">
      <c r="A23" s="75" t="str">
        <f>'Defined PPE sets'!A9</f>
        <v>PAPR filters</v>
      </c>
      <c r="B23" s="32"/>
      <c r="C23" s="31">
        <f>$H$14*'Defined PPE sets'!P9+$I$14*'Defined PPE sets'!Q9</f>
        <v>0</v>
      </c>
      <c r="E23" s="59">
        <f t="shared" si="1"/>
        <v>0</v>
      </c>
    </row>
    <row r="24" spans="1:6" ht="31.5" customHeight="1" x14ac:dyDescent="0.15">
      <c r="A24" s="75" t="str">
        <f>'Defined PPE sets'!A10</f>
        <v>Eye Protection</v>
      </c>
      <c r="B24" s="32"/>
      <c r="C24" s="31">
        <f>$H$14*'Defined PPE sets'!P10+$I$14*'Defined PPE sets'!Q10</f>
        <v>0</v>
      </c>
      <c r="E24" s="59">
        <f t="shared" si="1"/>
        <v>0</v>
      </c>
    </row>
    <row r="25" spans="1:6" ht="30" customHeight="1" x14ac:dyDescent="0.15">
      <c r="A25" s="75" t="str">
        <f>'Defined PPE sets'!A11</f>
        <v>N95</v>
      </c>
      <c r="B25" s="32"/>
      <c r="C25" s="31">
        <f>$H$14*'Defined PPE sets'!P11+$I$14*'Defined PPE sets'!Q11</f>
        <v>0</v>
      </c>
      <c r="E25" s="59">
        <f t="shared" si="1"/>
        <v>0</v>
      </c>
    </row>
    <row r="26" spans="1:6" ht="14" x14ac:dyDescent="0.15">
      <c r="A26" s="75" t="str">
        <f>'Defined PPE sets'!A12</f>
        <v>Surgical Masks</v>
      </c>
      <c r="B26" s="32"/>
      <c r="C26" s="31">
        <f>$H$14*'Defined PPE sets'!P12+$I$14*'Defined PPE sets'!Q12</f>
        <v>0</v>
      </c>
      <c r="E26" s="59">
        <f t="shared" si="1"/>
        <v>0</v>
      </c>
    </row>
    <row r="27" spans="1:6" ht="40.25" customHeight="1" x14ac:dyDescent="0.15">
      <c r="A27" s="75">
        <f>'Defined PPE sets'!W13</f>
        <v>0</v>
      </c>
      <c r="B27" s="32"/>
      <c r="C27" s="31">
        <f>$H$14*'Defined PPE sets'!P13+$I$14*'Defined PPE sets'!Q13</f>
        <v>0</v>
      </c>
      <c r="E27" s="59">
        <f t="shared" si="1"/>
        <v>0</v>
      </c>
    </row>
    <row r="28" spans="1:6" x14ac:dyDescent="0.15">
      <c r="A28" s="75">
        <f>'Defined PPE sets'!W14</f>
        <v>0</v>
      </c>
      <c r="B28" s="32"/>
      <c r="C28" s="31">
        <f>$H$14*'Defined PPE sets'!P14+$I$14*'Defined PPE sets'!Q14</f>
        <v>0</v>
      </c>
      <c r="E28" s="59">
        <f t="shared" ref="E28" si="2">C28*$F$19</f>
        <v>0</v>
      </c>
    </row>
    <row r="29" spans="1:6" x14ac:dyDescent="0.15">
      <c r="A29" s="75">
        <f>'Defined PPE sets'!W15</f>
        <v>0</v>
      </c>
      <c r="B29" s="32"/>
      <c r="C29" s="31">
        <f>$H$14*'Defined PPE sets'!P15+$I$14*'Defined PPE sets'!Q15</f>
        <v>0</v>
      </c>
      <c r="E29" s="59">
        <f t="shared" si="1"/>
        <v>0</v>
      </c>
    </row>
    <row r="30" spans="1:6" x14ac:dyDescent="0.15">
      <c r="A30" s="75">
        <f>'Defined PPE sets'!W16</f>
        <v>0</v>
      </c>
      <c r="B30" s="32"/>
      <c r="C30" s="31">
        <f>$H$14*'Defined PPE sets'!P16+$I$14*'Defined PPE sets'!Q16</f>
        <v>0</v>
      </c>
      <c r="E30" s="59">
        <f>C30*$F$19</f>
        <v>0</v>
      </c>
    </row>
    <row r="31" spans="1:6" x14ac:dyDescent="0.15">
      <c r="A31" s="75">
        <f>'Defined PPE sets'!W17</f>
        <v>0</v>
      </c>
      <c r="B31" s="32"/>
      <c r="C31" s="31">
        <f>$H$14*'Defined PPE sets'!P17+$I$14*'Defined PPE sets'!Q17</f>
        <v>0</v>
      </c>
      <c r="E31" s="59">
        <f>C31*$F$19</f>
        <v>0</v>
      </c>
    </row>
  </sheetData>
  <sheetProtection sheet="1" objects="1" scenarios="1" selectLockedCells="1"/>
  <mergeCells count="3">
    <mergeCell ref="A1:I3"/>
    <mergeCell ref="A16:C17"/>
    <mergeCell ref="E16:F17"/>
  </mergeCells>
  <pageMargins left="0.25" right="0.25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1"/>
  <sheetViews>
    <sheetView showZeros="0" workbookViewId="0">
      <selection activeCell="F19" sqref="F19"/>
    </sheetView>
  </sheetViews>
  <sheetFormatPr baseColWidth="10" defaultColWidth="8.83203125" defaultRowHeight="13" x14ac:dyDescent="0.15"/>
  <cols>
    <col min="1" max="1" width="17.1640625" customWidth="1"/>
    <col min="2" max="2" width="13.1640625" customWidth="1"/>
    <col min="3" max="3" width="14.33203125" customWidth="1"/>
    <col min="4" max="4" width="1.33203125" customWidth="1"/>
    <col min="5" max="5" width="14.83203125" customWidth="1"/>
    <col min="6" max="6" width="14.33203125" customWidth="1"/>
    <col min="7" max="7" width="1.1640625" customWidth="1"/>
    <col min="8" max="8" width="14.1640625" customWidth="1"/>
    <col min="9" max="9" width="13.33203125" customWidth="1"/>
  </cols>
  <sheetData>
    <row r="1" spans="1:9" x14ac:dyDescent="0.15">
      <c r="A1" s="171" t="s">
        <v>164</v>
      </c>
      <c r="B1" s="172"/>
      <c r="C1" s="172"/>
      <c r="D1" s="172"/>
      <c r="E1" s="172"/>
      <c r="F1" s="172"/>
      <c r="G1" s="172"/>
      <c r="H1" s="172"/>
      <c r="I1" s="173"/>
    </row>
    <row r="2" spans="1:9" ht="7.25" customHeight="1" x14ac:dyDescent="0.15">
      <c r="A2" s="174"/>
      <c r="B2" s="175"/>
      <c r="C2" s="175"/>
      <c r="D2" s="175"/>
      <c r="E2" s="175"/>
      <c r="F2" s="175"/>
      <c r="G2" s="175"/>
      <c r="H2" s="175"/>
      <c r="I2" s="176"/>
    </row>
    <row r="3" spans="1:9" hidden="1" x14ac:dyDescent="0.15">
      <c r="A3" s="177"/>
      <c r="B3" s="178"/>
      <c r="C3" s="178"/>
      <c r="D3" s="178"/>
      <c r="E3" s="178"/>
      <c r="F3" s="178"/>
      <c r="G3" s="178"/>
      <c r="H3" s="178"/>
      <c r="I3" s="179"/>
    </row>
    <row r="4" spans="1:9" ht="41.25" customHeight="1" thickBot="1" x14ac:dyDescent="0.2">
      <c r="A4" s="33" t="s">
        <v>75</v>
      </c>
      <c r="B4" s="33" t="s">
        <v>122</v>
      </c>
      <c r="C4" s="71" t="s">
        <v>121</v>
      </c>
      <c r="D4" s="33"/>
      <c r="E4" s="33" t="s">
        <v>123</v>
      </c>
      <c r="F4" s="71" t="s">
        <v>126</v>
      </c>
      <c r="G4" s="33"/>
      <c r="H4" s="33" t="s">
        <v>124</v>
      </c>
      <c r="I4" s="33" t="s">
        <v>125</v>
      </c>
    </row>
    <row r="5" spans="1:9" ht="15" thickTop="1" x14ac:dyDescent="0.15">
      <c r="A5" s="73" t="s">
        <v>6</v>
      </c>
      <c r="B5" s="23"/>
      <c r="C5" s="28"/>
      <c r="D5" s="56"/>
      <c r="E5" s="23"/>
      <c r="F5" s="28"/>
      <c r="G5" s="43"/>
      <c r="H5" s="24">
        <f>B5+E5</f>
        <v>0</v>
      </c>
      <c r="I5" s="24">
        <f>C5+F5</f>
        <v>0</v>
      </c>
    </row>
    <row r="6" spans="1:9" ht="14" x14ac:dyDescent="0.15">
      <c r="A6" s="41" t="s">
        <v>7</v>
      </c>
      <c r="B6" s="23"/>
      <c r="C6" s="29"/>
      <c r="D6" s="56"/>
      <c r="E6" s="23"/>
      <c r="F6" s="29"/>
      <c r="G6" s="43"/>
      <c r="H6" s="12">
        <f t="shared" ref="H6:I11" si="0">B6+E6</f>
        <v>0</v>
      </c>
      <c r="I6" s="12">
        <f t="shared" si="0"/>
        <v>0</v>
      </c>
    </row>
    <row r="7" spans="1:9" ht="14" x14ac:dyDescent="0.15">
      <c r="A7" s="41" t="s">
        <v>59</v>
      </c>
      <c r="B7" s="23"/>
      <c r="C7" s="29"/>
      <c r="D7" s="56"/>
      <c r="E7" s="23"/>
      <c r="F7" s="29"/>
      <c r="G7" s="43"/>
      <c r="H7" s="12">
        <f t="shared" si="0"/>
        <v>0</v>
      </c>
      <c r="I7" s="12">
        <f t="shared" si="0"/>
        <v>0</v>
      </c>
    </row>
    <row r="8" spans="1:9" ht="14" x14ac:dyDescent="0.15">
      <c r="A8" s="41" t="s">
        <v>8</v>
      </c>
      <c r="B8" s="23"/>
      <c r="C8" s="29"/>
      <c r="D8" s="56"/>
      <c r="E8" s="23"/>
      <c r="F8" s="29"/>
      <c r="G8" s="43"/>
      <c r="H8" s="12">
        <f t="shared" si="0"/>
        <v>0</v>
      </c>
      <c r="I8" s="12">
        <f t="shared" si="0"/>
        <v>0</v>
      </c>
    </row>
    <row r="9" spans="1:9" ht="14" x14ac:dyDescent="0.15">
      <c r="A9" s="41" t="s">
        <v>10</v>
      </c>
      <c r="B9" s="23"/>
      <c r="C9" s="29"/>
      <c r="D9" s="56"/>
      <c r="E9" s="23"/>
      <c r="F9" s="29"/>
      <c r="G9" s="43"/>
      <c r="H9" s="12">
        <f t="shared" si="0"/>
        <v>0</v>
      </c>
      <c r="I9" s="12">
        <f t="shared" si="0"/>
        <v>0</v>
      </c>
    </row>
    <row r="10" spans="1:9" ht="14" x14ac:dyDescent="0.15">
      <c r="A10" s="41" t="s">
        <v>11</v>
      </c>
      <c r="B10" s="23"/>
      <c r="C10" s="29"/>
      <c r="D10" s="56"/>
      <c r="E10" s="23"/>
      <c r="F10" s="29"/>
      <c r="G10" s="43"/>
      <c r="H10" s="12">
        <f t="shared" si="0"/>
        <v>0</v>
      </c>
      <c r="I10" s="12">
        <f t="shared" si="0"/>
        <v>0</v>
      </c>
    </row>
    <row r="11" spans="1:9" x14ac:dyDescent="0.15">
      <c r="A11" s="41"/>
      <c r="B11" s="32"/>
      <c r="C11" s="32"/>
      <c r="D11" s="83"/>
      <c r="E11" s="32"/>
      <c r="F11" s="32"/>
      <c r="G11" s="43"/>
      <c r="H11" s="12">
        <f t="shared" si="0"/>
        <v>0</v>
      </c>
      <c r="I11" s="12">
        <f t="shared" si="0"/>
        <v>0</v>
      </c>
    </row>
    <row r="12" spans="1:9" x14ac:dyDescent="0.15">
      <c r="A12" s="41"/>
      <c r="B12" s="32"/>
      <c r="C12" s="32"/>
      <c r="D12" s="84"/>
      <c r="E12" s="32"/>
      <c r="F12" s="32"/>
      <c r="G12" s="43"/>
      <c r="H12" s="12">
        <f t="shared" ref="H12:H13" si="1">B12+E12</f>
        <v>0</v>
      </c>
      <c r="I12" s="12">
        <f t="shared" ref="I12:I13" si="2">C12+F12</f>
        <v>0</v>
      </c>
    </row>
    <row r="13" spans="1:9" x14ac:dyDescent="0.15">
      <c r="A13" s="41"/>
      <c r="B13" s="16"/>
      <c r="C13" s="81"/>
      <c r="D13" s="85"/>
      <c r="E13" s="16"/>
      <c r="F13" s="81"/>
      <c r="G13" s="43"/>
      <c r="H13" s="12">
        <f t="shared" si="1"/>
        <v>0</v>
      </c>
      <c r="I13" s="12">
        <f t="shared" si="2"/>
        <v>0</v>
      </c>
    </row>
    <row r="14" spans="1:9" ht="14" x14ac:dyDescent="0.15">
      <c r="A14" s="1" t="s">
        <v>12</v>
      </c>
      <c r="B14" s="13">
        <f>SUM(B5:B11)</f>
        <v>0</v>
      </c>
      <c r="C14" s="14">
        <f>SUM(C5:C11)</f>
        <v>0</v>
      </c>
      <c r="D14" s="44"/>
      <c r="E14" s="13">
        <f>SUM(E5:E11)</f>
        <v>0</v>
      </c>
      <c r="F14" s="14">
        <f>SUM(F5:F11)</f>
        <v>0</v>
      </c>
      <c r="G14" s="44"/>
      <c r="H14" s="13">
        <f>SUM(B14+E14)</f>
        <v>0</v>
      </c>
      <c r="I14" s="14">
        <f>SUM(C14+F14)</f>
        <v>0</v>
      </c>
    </row>
    <row r="16" spans="1:9" x14ac:dyDescent="0.15">
      <c r="A16" s="180" t="s">
        <v>162</v>
      </c>
      <c r="B16" s="181"/>
      <c r="C16" s="182"/>
      <c r="E16" s="180" t="s">
        <v>163</v>
      </c>
      <c r="F16" s="182"/>
    </row>
    <row r="17" spans="1:6" ht="5" customHeight="1" x14ac:dyDescent="0.15">
      <c r="A17" s="183"/>
      <c r="B17" s="184"/>
      <c r="C17" s="185"/>
      <c r="E17" s="183"/>
      <c r="F17" s="185"/>
    </row>
    <row r="18" spans="1:6" ht="48" customHeight="1" thickBot="1" x14ac:dyDescent="0.2">
      <c r="A18" s="33" t="s">
        <v>22</v>
      </c>
      <c r="B18" s="33" t="s">
        <v>76</v>
      </c>
      <c r="C18" s="33" t="s">
        <v>77</v>
      </c>
      <c r="E18" s="35" t="s">
        <v>117</v>
      </c>
      <c r="F18" s="77" t="s">
        <v>84</v>
      </c>
    </row>
    <row r="19" spans="1:6" ht="34.5" customHeight="1" thickTop="1" x14ac:dyDescent="0.15">
      <c r="A19" s="75" t="str">
        <f>'Defined PPE sets'!A5</f>
        <v>Gloves, 12"</v>
      </c>
      <c r="B19" s="30"/>
      <c r="C19" s="31">
        <f>$H$14*'Defined PPE sets'!R5+$I$14*'Defined PPE sets'!S5</f>
        <v>0</v>
      </c>
      <c r="E19" s="59">
        <f>C19*$F$19</f>
        <v>0</v>
      </c>
      <c r="F19" s="57">
        <v>1</v>
      </c>
    </row>
    <row r="20" spans="1:6" ht="28.5" customHeight="1" x14ac:dyDescent="0.15">
      <c r="A20" s="75" t="str">
        <f>'Defined PPE sets'!A6</f>
        <v>Shoe Covers, Fluid Impermeable</v>
      </c>
      <c r="B20" s="32"/>
      <c r="C20" s="31">
        <f>$H$14*'Defined PPE sets'!R6+$I$14*'Defined PPE sets'!S6</f>
        <v>0</v>
      </c>
      <c r="E20" s="59">
        <f t="shared" ref="E20:E30" si="3">C20*$F$19</f>
        <v>0</v>
      </c>
    </row>
    <row r="21" spans="1:6" ht="29" customHeight="1" x14ac:dyDescent="0.15">
      <c r="A21" s="75" t="str">
        <f>'Defined PPE sets'!A7</f>
        <v xml:space="preserve">Fluid impervious gown </v>
      </c>
      <c r="B21" s="32"/>
      <c r="C21" s="31">
        <f>$H$14*'Defined PPE sets'!R7+$I$14*'Defined PPE sets'!S7</f>
        <v>0</v>
      </c>
      <c r="E21" s="59">
        <f t="shared" si="3"/>
        <v>0</v>
      </c>
    </row>
    <row r="22" spans="1:6" ht="28" x14ac:dyDescent="0.15">
      <c r="A22" s="75" t="str">
        <f>'Defined PPE sets'!A8</f>
        <v>PAPR Hood, impermeable</v>
      </c>
      <c r="B22" s="32"/>
      <c r="C22" s="31">
        <f>$H$14*'Defined PPE sets'!R8+$I$14*'Defined PPE sets'!S8</f>
        <v>0</v>
      </c>
      <c r="E22" s="59">
        <f t="shared" si="3"/>
        <v>0</v>
      </c>
    </row>
    <row r="23" spans="1:6" ht="14" x14ac:dyDescent="0.15">
      <c r="A23" s="75" t="str">
        <f>'Defined PPE sets'!A9</f>
        <v>PAPR filters</v>
      </c>
      <c r="B23" s="32"/>
      <c r="C23" s="31">
        <f>$H$14*'Defined PPE sets'!R9+$I$14*'Defined PPE sets'!S9</f>
        <v>0</v>
      </c>
      <c r="E23" s="59">
        <f t="shared" si="3"/>
        <v>0</v>
      </c>
    </row>
    <row r="24" spans="1:6" ht="36.75" customHeight="1" x14ac:dyDescent="0.15">
      <c r="A24" s="75" t="str">
        <f>'Defined PPE sets'!A10</f>
        <v>Eye Protection</v>
      </c>
      <c r="B24" s="32"/>
      <c r="C24" s="31">
        <f>$H$14*'Defined PPE sets'!R10+$I$14*'Defined PPE sets'!S10</f>
        <v>0</v>
      </c>
      <c r="E24" s="59">
        <f t="shared" si="3"/>
        <v>0</v>
      </c>
    </row>
    <row r="25" spans="1:6" ht="31.5" customHeight="1" x14ac:dyDescent="0.15">
      <c r="A25" s="75" t="str">
        <f>'Defined PPE sets'!A11</f>
        <v>N95</v>
      </c>
      <c r="B25" s="32"/>
      <c r="C25" s="31">
        <f>$H$14*'Defined PPE sets'!R11+$I$14*'Defined PPE sets'!S11</f>
        <v>0</v>
      </c>
      <c r="E25" s="59">
        <f t="shared" si="3"/>
        <v>0</v>
      </c>
    </row>
    <row r="26" spans="1:6" ht="35.25" customHeight="1" x14ac:dyDescent="0.15">
      <c r="A26" s="75" t="str">
        <f>'Defined PPE sets'!A12</f>
        <v>Surgical Masks</v>
      </c>
      <c r="B26" s="32"/>
      <c r="C26" s="31">
        <f>$H$14*'Defined PPE sets'!R12+$I$14*'Defined PPE sets'!S12</f>
        <v>0</v>
      </c>
      <c r="E26" s="59">
        <f t="shared" si="3"/>
        <v>0</v>
      </c>
    </row>
    <row r="27" spans="1:6" ht="41" customHeight="1" x14ac:dyDescent="0.15">
      <c r="A27" s="75">
        <f>'Defined PPE sets'!W13</f>
        <v>0</v>
      </c>
      <c r="B27" s="32"/>
      <c r="C27" s="31">
        <f>$B$14*'Defined PPE sets'!R13+$C$14*'Defined PPE sets'!S13</f>
        <v>0</v>
      </c>
      <c r="E27" s="59">
        <f t="shared" si="3"/>
        <v>0</v>
      </c>
    </row>
    <row r="28" spans="1:6" x14ac:dyDescent="0.15">
      <c r="A28" s="75">
        <f>'Defined PPE sets'!W14</f>
        <v>0</v>
      </c>
      <c r="B28" s="32"/>
      <c r="C28" s="31">
        <f>$B$14*'Defined PPE sets'!R14+$C$14*'Defined PPE sets'!S14</f>
        <v>0</v>
      </c>
      <c r="E28" s="59">
        <f t="shared" ref="E28" si="4">C28*$F$19</f>
        <v>0</v>
      </c>
    </row>
    <row r="29" spans="1:6" x14ac:dyDescent="0.15">
      <c r="A29" s="75">
        <f>'Defined PPE sets'!W15</f>
        <v>0</v>
      </c>
      <c r="B29" s="32"/>
      <c r="C29" s="31">
        <f>$H$14*'Defined PPE sets'!R15+$I$14*'Defined PPE sets'!S15</f>
        <v>0</v>
      </c>
      <c r="E29" s="59">
        <f t="shared" si="3"/>
        <v>0</v>
      </c>
    </row>
    <row r="30" spans="1:6" x14ac:dyDescent="0.15">
      <c r="A30" s="75">
        <f>'Defined PPE sets'!W16</f>
        <v>0</v>
      </c>
      <c r="B30" s="32"/>
      <c r="C30" s="31">
        <f>$H$14*'Defined PPE sets'!R16+$I$14*'Defined PPE sets'!S16</f>
        <v>0</v>
      </c>
      <c r="E30" s="59">
        <f t="shared" si="3"/>
        <v>0</v>
      </c>
    </row>
    <row r="31" spans="1:6" x14ac:dyDescent="0.15">
      <c r="A31" s="75">
        <f>'Defined PPE sets'!W17</f>
        <v>0</v>
      </c>
      <c r="B31" s="32"/>
      <c r="C31" s="31">
        <f>$H$14*'Defined PPE sets'!R17+$I$14*'Defined PPE sets'!S17</f>
        <v>0</v>
      </c>
      <c r="E31" s="59">
        <f t="shared" ref="E31" si="5">C31*$F$19</f>
        <v>0</v>
      </c>
    </row>
  </sheetData>
  <sheetProtection sheet="1" objects="1" scenarios="1" selectLockedCells="1"/>
  <mergeCells count="3">
    <mergeCell ref="A1:I3"/>
    <mergeCell ref="A16:C17"/>
    <mergeCell ref="E16:F17"/>
  </mergeCells>
  <pageMargins left="0.25" right="0.25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31"/>
  <sheetViews>
    <sheetView showZeros="0" workbookViewId="0">
      <selection activeCell="A5" sqref="A5"/>
    </sheetView>
  </sheetViews>
  <sheetFormatPr baseColWidth="10" defaultColWidth="8.83203125" defaultRowHeight="13" x14ac:dyDescent="0.15"/>
  <cols>
    <col min="1" max="1" width="17.5" customWidth="1"/>
    <col min="2" max="2" width="11.33203125" customWidth="1"/>
    <col min="3" max="3" width="13" customWidth="1"/>
    <col min="4" max="4" width="1.1640625" customWidth="1"/>
    <col min="5" max="5" width="15" customWidth="1"/>
    <col min="6" max="6" width="13" customWidth="1"/>
    <col min="7" max="7" width="1.33203125" customWidth="1"/>
    <col min="8" max="8" width="12.33203125" customWidth="1"/>
    <col min="9" max="9" width="14.1640625" customWidth="1"/>
  </cols>
  <sheetData>
    <row r="1" spans="1:9" x14ac:dyDescent="0.15">
      <c r="A1" s="171" t="s">
        <v>79</v>
      </c>
      <c r="B1" s="172"/>
      <c r="C1" s="172"/>
      <c r="D1" s="172"/>
      <c r="E1" s="172"/>
      <c r="F1" s="172"/>
      <c r="G1" s="172"/>
      <c r="H1" s="172"/>
      <c r="I1" s="173"/>
    </row>
    <row r="2" spans="1:9" x14ac:dyDescent="0.15">
      <c r="A2" s="174"/>
      <c r="B2" s="175"/>
      <c r="C2" s="175"/>
      <c r="D2" s="175"/>
      <c r="E2" s="175"/>
      <c r="F2" s="175"/>
      <c r="G2" s="175"/>
      <c r="H2" s="175"/>
      <c r="I2" s="176"/>
    </row>
    <row r="3" spans="1:9" ht="2.25" customHeight="1" x14ac:dyDescent="0.15">
      <c r="A3" s="177"/>
      <c r="B3" s="178"/>
      <c r="C3" s="178"/>
      <c r="D3" s="178"/>
      <c r="E3" s="178"/>
      <c r="F3" s="178"/>
      <c r="G3" s="178"/>
      <c r="H3" s="178"/>
      <c r="I3" s="179"/>
    </row>
    <row r="4" spans="1:9" ht="39.75" customHeight="1" thickBot="1" x14ac:dyDescent="0.2">
      <c r="A4" s="25" t="s">
        <v>75</v>
      </c>
      <c r="B4" s="33" t="s">
        <v>122</v>
      </c>
      <c r="C4" s="71" t="s">
        <v>121</v>
      </c>
      <c r="D4" s="33"/>
      <c r="E4" s="33" t="s">
        <v>123</v>
      </c>
      <c r="F4" s="71" t="s">
        <v>126</v>
      </c>
      <c r="G4" s="33"/>
      <c r="H4" s="33" t="s">
        <v>124</v>
      </c>
      <c r="I4" s="33" t="s">
        <v>125</v>
      </c>
    </row>
    <row r="5" spans="1:9" ht="15" thickTop="1" x14ac:dyDescent="0.15">
      <c r="A5" s="41" t="s">
        <v>14</v>
      </c>
      <c r="B5" s="32"/>
      <c r="C5" s="32"/>
      <c r="D5" s="35"/>
      <c r="E5" s="32"/>
      <c r="F5" s="32"/>
      <c r="G5" s="43"/>
      <c r="H5" s="24">
        <f>B5+E5</f>
        <v>0</v>
      </c>
      <c r="I5" s="24">
        <f>C5+F5</f>
        <v>0</v>
      </c>
    </row>
    <row r="6" spans="1:9" ht="14" x14ac:dyDescent="0.15">
      <c r="A6" s="41" t="s">
        <v>15</v>
      </c>
      <c r="B6" s="32"/>
      <c r="C6" s="32"/>
      <c r="D6" s="35"/>
      <c r="E6" s="32"/>
      <c r="F6" s="32"/>
      <c r="G6" s="43"/>
      <c r="H6" s="24">
        <f t="shared" ref="H6:I6" si="0">B6+E6</f>
        <v>0</v>
      </c>
      <c r="I6" s="24">
        <f t="shared" si="0"/>
        <v>0</v>
      </c>
    </row>
    <row r="7" spans="1:9" ht="14" x14ac:dyDescent="0.15">
      <c r="A7" s="41" t="s">
        <v>17</v>
      </c>
      <c r="B7" s="32"/>
      <c r="C7" s="32"/>
      <c r="D7" s="35"/>
      <c r="E7" s="32"/>
      <c r="F7" s="32"/>
      <c r="G7" s="43"/>
      <c r="H7" s="24">
        <f t="shared" ref="H7:H10" si="1">B7+E7</f>
        <v>0</v>
      </c>
      <c r="I7" s="24">
        <f t="shared" ref="I7:I10" si="2">C7+F7</f>
        <v>0</v>
      </c>
    </row>
    <row r="8" spans="1:9" ht="14" x14ac:dyDescent="0.15">
      <c r="A8" s="41" t="s">
        <v>8</v>
      </c>
      <c r="B8" s="32"/>
      <c r="C8" s="32"/>
      <c r="D8" s="35"/>
      <c r="E8" s="32"/>
      <c r="F8" s="32"/>
      <c r="G8" s="43"/>
      <c r="H8" s="24">
        <f t="shared" si="1"/>
        <v>0</v>
      </c>
      <c r="I8" s="24">
        <f t="shared" si="2"/>
        <v>0</v>
      </c>
    </row>
    <row r="9" spans="1:9" ht="14" x14ac:dyDescent="0.15">
      <c r="A9" s="41" t="s">
        <v>10</v>
      </c>
      <c r="B9" s="32"/>
      <c r="C9" s="32"/>
      <c r="D9" s="35"/>
      <c r="E9" s="32"/>
      <c r="F9" s="32"/>
      <c r="G9" s="43"/>
      <c r="H9" s="24">
        <f t="shared" si="1"/>
        <v>0</v>
      </c>
      <c r="I9" s="24">
        <f t="shared" si="2"/>
        <v>0</v>
      </c>
    </row>
    <row r="10" spans="1:9" ht="14" x14ac:dyDescent="0.15">
      <c r="A10" s="41" t="s">
        <v>128</v>
      </c>
      <c r="B10" s="16"/>
      <c r="C10" s="29"/>
      <c r="D10" s="42"/>
      <c r="E10" s="16"/>
      <c r="F10" s="16"/>
      <c r="G10" s="43"/>
      <c r="H10" s="24">
        <f t="shared" si="1"/>
        <v>0</v>
      </c>
      <c r="I10" s="24">
        <f t="shared" si="2"/>
        <v>0</v>
      </c>
    </row>
    <row r="11" spans="1:9" x14ac:dyDescent="0.15">
      <c r="A11" s="41"/>
      <c r="B11" s="32"/>
      <c r="C11" s="32"/>
      <c r="D11" s="83"/>
      <c r="E11" s="32"/>
      <c r="F11" s="32"/>
      <c r="G11" s="43"/>
      <c r="H11" s="24">
        <f t="shared" ref="H11:H13" si="3">B11+E11</f>
        <v>0</v>
      </c>
      <c r="I11" s="24">
        <f t="shared" ref="I11:I13" si="4">C11+F11</f>
        <v>0</v>
      </c>
    </row>
    <row r="12" spans="1:9" x14ac:dyDescent="0.15">
      <c r="A12" s="41"/>
      <c r="B12" s="16"/>
      <c r="C12" s="29"/>
      <c r="D12" s="85"/>
      <c r="E12" s="16"/>
      <c r="F12" s="29"/>
      <c r="G12" s="43"/>
      <c r="H12" s="24">
        <f t="shared" si="3"/>
        <v>0</v>
      </c>
      <c r="I12" s="24">
        <f t="shared" si="4"/>
        <v>0</v>
      </c>
    </row>
    <row r="13" spans="1:9" x14ac:dyDescent="0.15">
      <c r="A13" s="41"/>
      <c r="B13" s="16"/>
      <c r="C13" s="82"/>
      <c r="D13" s="85"/>
      <c r="E13" s="16"/>
      <c r="F13" s="82"/>
      <c r="G13" s="43"/>
      <c r="H13" s="24">
        <f t="shared" si="3"/>
        <v>0</v>
      </c>
      <c r="I13" s="24">
        <f t="shared" si="4"/>
        <v>0</v>
      </c>
    </row>
    <row r="14" spans="1:9" ht="14" x14ac:dyDescent="0.15">
      <c r="A14" s="1" t="s">
        <v>12</v>
      </c>
      <c r="B14" s="13">
        <f>SUM(B5:B12)</f>
        <v>0</v>
      </c>
      <c r="C14" s="14">
        <f>SUM(C5:C12)</f>
        <v>0</v>
      </c>
      <c r="D14" s="44"/>
      <c r="E14" s="13">
        <f>SUM(E5:E12)</f>
        <v>0</v>
      </c>
      <c r="F14" s="14">
        <f>SUM(F5:F12)</f>
        <v>0</v>
      </c>
      <c r="G14" s="44"/>
      <c r="H14" s="13">
        <f>SUM(B14+E14)</f>
        <v>0</v>
      </c>
      <c r="I14" s="14">
        <f>SUM(C14+F14)</f>
        <v>0</v>
      </c>
    </row>
    <row r="16" spans="1:9" x14ac:dyDescent="0.15">
      <c r="A16" s="180" t="s">
        <v>78</v>
      </c>
      <c r="B16" s="181"/>
      <c r="C16" s="182"/>
      <c r="E16" s="180" t="s">
        <v>161</v>
      </c>
      <c r="F16" s="182"/>
    </row>
    <row r="17" spans="1:6" ht="4.25" customHeight="1" x14ac:dyDescent="0.15">
      <c r="A17" s="183"/>
      <c r="B17" s="184"/>
      <c r="C17" s="185"/>
      <c r="E17" s="183"/>
      <c r="F17" s="185"/>
    </row>
    <row r="18" spans="1:6" ht="45" customHeight="1" thickBot="1" x14ac:dyDescent="0.2">
      <c r="A18" s="25" t="s">
        <v>22</v>
      </c>
      <c r="B18" s="33" t="s">
        <v>76</v>
      </c>
      <c r="C18" s="33" t="s">
        <v>77</v>
      </c>
      <c r="E18" s="35" t="s">
        <v>83</v>
      </c>
      <c r="F18" s="77" t="s">
        <v>84</v>
      </c>
    </row>
    <row r="19" spans="1:6" ht="27" customHeight="1" thickTop="1" x14ac:dyDescent="0.15">
      <c r="A19" s="75" t="str">
        <f>'Defined PPE sets'!A5</f>
        <v>Gloves, 12"</v>
      </c>
      <c r="B19" s="30"/>
      <c r="C19" s="31">
        <f>$H$14*'Defined PPE sets'!T5+$I$14*'Defined PPE sets'!U5</f>
        <v>0</v>
      </c>
      <c r="E19" s="59">
        <f>C19*$F$19</f>
        <v>0</v>
      </c>
      <c r="F19" s="57">
        <v>1</v>
      </c>
    </row>
    <row r="20" spans="1:6" ht="29.25" customHeight="1" x14ac:dyDescent="0.15">
      <c r="A20" s="75" t="str">
        <f>'Defined PPE sets'!A6</f>
        <v>Shoe Covers, Fluid Impermeable</v>
      </c>
      <c r="B20" s="32"/>
      <c r="C20" s="31">
        <f>$H$14*'Defined PPE sets'!T6+$I$14*'Defined PPE sets'!U6</f>
        <v>0</v>
      </c>
      <c r="E20" s="59">
        <f t="shared" ref="E20:E30" si="5">C20*$F$19</f>
        <v>0</v>
      </c>
    </row>
    <row r="21" spans="1:6" ht="28.25" customHeight="1" x14ac:dyDescent="0.15">
      <c r="A21" s="75" t="str">
        <f>'Defined PPE sets'!A7</f>
        <v xml:space="preserve">Fluid impervious gown </v>
      </c>
      <c r="B21" s="32"/>
      <c r="C21" s="31">
        <f>$H$14*'Defined PPE sets'!T7+$I$14*'Defined PPE sets'!U7</f>
        <v>0</v>
      </c>
      <c r="E21" s="59">
        <f t="shared" si="5"/>
        <v>0</v>
      </c>
    </row>
    <row r="22" spans="1:6" ht="28" x14ac:dyDescent="0.15">
      <c r="A22" s="75" t="str">
        <f>'Defined PPE sets'!A8</f>
        <v>PAPR Hood, impermeable</v>
      </c>
      <c r="B22" s="32"/>
      <c r="C22" s="31">
        <f>$H$14*'Defined PPE sets'!T8+$I$14*'Defined PPE sets'!U8</f>
        <v>0</v>
      </c>
      <c r="E22" s="59">
        <f t="shared" si="5"/>
        <v>0</v>
      </c>
    </row>
    <row r="23" spans="1:6" ht="14" x14ac:dyDescent="0.15">
      <c r="A23" s="75" t="str">
        <f>'Defined PPE sets'!A9</f>
        <v>PAPR filters</v>
      </c>
      <c r="B23" s="32"/>
      <c r="C23" s="31">
        <f>$H$14*'Defined PPE sets'!T9+$I$14*'Defined PPE sets'!U9</f>
        <v>0</v>
      </c>
      <c r="E23" s="59">
        <f t="shared" si="5"/>
        <v>0</v>
      </c>
    </row>
    <row r="24" spans="1:6" ht="35.25" customHeight="1" x14ac:dyDescent="0.15">
      <c r="A24" s="75" t="str">
        <f>'Defined PPE sets'!A10</f>
        <v>Eye Protection</v>
      </c>
      <c r="B24" s="32"/>
      <c r="C24" s="31">
        <f>$H$14*'Defined PPE sets'!T10+$I$14*'Defined PPE sets'!U10</f>
        <v>0</v>
      </c>
      <c r="E24" s="59">
        <f t="shared" si="5"/>
        <v>0</v>
      </c>
    </row>
    <row r="25" spans="1:6" ht="27" customHeight="1" x14ac:dyDescent="0.15">
      <c r="A25" s="75" t="str">
        <f>'Defined PPE sets'!A11</f>
        <v>N95</v>
      </c>
      <c r="B25" s="32"/>
      <c r="C25" s="31">
        <f>$H$14*'Defined PPE sets'!T11+$I$14*'Defined PPE sets'!U11</f>
        <v>0</v>
      </c>
      <c r="E25" s="59">
        <f t="shared" si="5"/>
        <v>0</v>
      </c>
    </row>
    <row r="26" spans="1:6" ht="32.25" customHeight="1" x14ac:dyDescent="0.15">
      <c r="A26" s="75" t="str">
        <f>'Defined PPE sets'!A12</f>
        <v>Surgical Masks</v>
      </c>
      <c r="B26" s="32"/>
      <c r="C26" s="31">
        <f>$H$14*'Defined PPE sets'!T12+$I$14*'Defined PPE sets'!U12</f>
        <v>0</v>
      </c>
      <c r="E26" s="59">
        <f t="shared" si="5"/>
        <v>0</v>
      </c>
    </row>
    <row r="27" spans="1:6" ht="40.25" customHeight="1" x14ac:dyDescent="0.15">
      <c r="A27" s="75">
        <f>'Defined PPE sets'!W13</f>
        <v>0</v>
      </c>
      <c r="B27" s="32"/>
      <c r="C27" s="31">
        <f>$H$14*'Defined PPE sets'!T13+$I$14*'Defined PPE sets'!U13</f>
        <v>0</v>
      </c>
      <c r="E27" s="59">
        <f t="shared" si="5"/>
        <v>0</v>
      </c>
    </row>
    <row r="28" spans="1:6" x14ac:dyDescent="0.15">
      <c r="A28" s="75">
        <f>'Defined PPE sets'!W14</f>
        <v>0</v>
      </c>
      <c r="B28" s="32"/>
      <c r="C28" s="31">
        <f>$H$14*'Defined PPE sets'!T14+$I$14*'Defined PPE sets'!U14</f>
        <v>0</v>
      </c>
      <c r="E28" s="59">
        <f t="shared" ref="E28" si="6">C28*$F$19</f>
        <v>0</v>
      </c>
    </row>
    <row r="29" spans="1:6" x14ac:dyDescent="0.15">
      <c r="A29" s="75">
        <f>'Defined PPE sets'!W15</f>
        <v>0</v>
      </c>
      <c r="B29" s="32"/>
      <c r="C29" s="31">
        <f>$H$14*'Defined PPE sets'!T15+$I$14*'Defined PPE sets'!U15</f>
        <v>0</v>
      </c>
      <c r="E29" s="59">
        <f t="shared" si="5"/>
        <v>0</v>
      </c>
    </row>
    <row r="30" spans="1:6" x14ac:dyDescent="0.15">
      <c r="A30" s="75">
        <f>'Defined PPE sets'!W16</f>
        <v>0</v>
      </c>
      <c r="B30" s="32"/>
      <c r="C30" s="31">
        <f>$H$14*'Defined PPE sets'!T16+$I$14*'Defined PPE sets'!U16</f>
        <v>0</v>
      </c>
      <c r="E30" s="59">
        <f t="shared" si="5"/>
        <v>0</v>
      </c>
    </row>
    <row r="31" spans="1:6" x14ac:dyDescent="0.15">
      <c r="A31" s="75">
        <f>'Defined PPE sets'!W17</f>
        <v>0</v>
      </c>
      <c r="B31" s="32"/>
      <c r="C31" s="31">
        <f>$H$14*'Defined PPE sets'!T17+$I$14*'Defined PPE sets'!U17</f>
        <v>0</v>
      </c>
      <c r="E31" s="59">
        <f t="shared" ref="E31" si="7">C31*$F$19</f>
        <v>0</v>
      </c>
    </row>
  </sheetData>
  <sheetProtection sheet="1" objects="1" scenarios="1" selectLockedCells="1"/>
  <mergeCells count="3">
    <mergeCell ref="A1:I3"/>
    <mergeCell ref="A16:C17"/>
    <mergeCell ref="E16:F17"/>
  </mergeCells>
  <pageMargins left="0.25" right="0.25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18"/>
  <sheetViews>
    <sheetView showZeros="0" workbookViewId="0">
      <selection activeCell="D2" sqref="D2"/>
    </sheetView>
  </sheetViews>
  <sheetFormatPr baseColWidth="10" defaultColWidth="8.83203125" defaultRowHeight="13" x14ac:dyDescent="0.15"/>
  <cols>
    <col min="1" max="1" width="16.6640625" customWidth="1"/>
    <col min="2" max="2" width="10" customWidth="1"/>
    <col min="7" max="7" width="3" customWidth="1"/>
    <col min="13" max="13" width="2.83203125" customWidth="1"/>
  </cols>
  <sheetData>
    <row r="1" spans="1:19" x14ac:dyDescent="0.15">
      <c r="G1" s="40"/>
      <c r="M1" s="40"/>
    </row>
    <row r="2" spans="1:19" ht="14" x14ac:dyDescent="0.15">
      <c r="B2" s="189" t="s">
        <v>81</v>
      </c>
      <c r="C2" s="189"/>
      <c r="D2" s="52">
        <v>2</v>
      </c>
      <c r="E2" s="92"/>
      <c r="G2" s="40"/>
      <c r="H2" s="189" t="s">
        <v>81</v>
      </c>
      <c r="I2" s="189"/>
      <c r="J2" s="52">
        <v>1</v>
      </c>
      <c r="K2" s="92"/>
      <c r="M2" s="40"/>
      <c r="N2" s="189" t="s">
        <v>81</v>
      </c>
      <c r="O2" s="189"/>
      <c r="P2" s="52">
        <v>1</v>
      </c>
      <c r="Q2" s="92"/>
    </row>
    <row r="3" spans="1:19" x14ac:dyDescent="0.15">
      <c r="G3" s="40"/>
      <c r="M3" s="40"/>
    </row>
    <row r="4" spans="1:19" ht="14" x14ac:dyDescent="0.15">
      <c r="A4" s="38" t="s">
        <v>22</v>
      </c>
      <c r="B4" s="186" t="s">
        <v>176</v>
      </c>
      <c r="C4" s="187"/>
      <c r="D4" s="187"/>
      <c r="E4" s="187"/>
      <c r="F4" s="188"/>
      <c r="G4" s="40"/>
      <c r="H4" s="186" t="s">
        <v>177</v>
      </c>
      <c r="I4" s="187"/>
      <c r="J4" s="187"/>
      <c r="K4" s="187"/>
      <c r="L4" s="188"/>
      <c r="M4" s="40"/>
      <c r="N4" s="186" t="s">
        <v>178</v>
      </c>
      <c r="O4" s="187"/>
      <c r="P4" s="187"/>
      <c r="Q4" s="187"/>
      <c r="R4" s="188"/>
    </row>
    <row r="5" spans="1:19" ht="14" x14ac:dyDescent="0.15">
      <c r="A5" s="38" t="str">
        <f>+'Defined PPE sets'!A4</f>
        <v>Item</v>
      </c>
      <c r="B5" s="51">
        <v>3</v>
      </c>
      <c r="C5" s="51">
        <v>7</v>
      </c>
      <c r="D5" s="51">
        <v>14</v>
      </c>
      <c r="E5" s="51">
        <v>21</v>
      </c>
      <c r="F5" s="51">
        <v>30</v>
      </c>
      <c r="G5" s="40"/>
      <c r="H5" s="51">
        <v>3</v>
      </c>
      <c r="I5" s="51">
        <v>7</v>
      </c>
      <c r="J5" s="51">
        <v>14</v>
      </c>
      <c r="K5" s="51">
        <v>21</v>
      </c>
      <c r="L5" s="51">
        <v>30</v>
      </c>
      <c r="M5" s="40"/>
      <c r="N5" s="51">
        <v>3</v>
      </c>
      <c r="O5" s="51">
        <v>7</v>
      </c>
      <c r="P5" s="51">
        <v>14</v>
      </c>
      <c r="Q5" s="51">
        <v>21</v>
      </c>
      <c r="R5" s="51">
        <v>30</v>
      </c>
      <c r="S5" t="s">
        <v>134</v>
      </c>
    </row>
    <row r="6" spans="1:19" ht="14" x14ac:dyDescent="0.15">
      <c r="A6" s="38" t="str">
        <f>+'Defined PPE sets'!A5</f>
        <v>Gloves, 12"</v>
      </c>
      <c r="B6" s="39">
        <f>'Inpatient 1'!C19*B$5*$D$2</f>
        <v>0</v>
      </c>
      <c r="C6" s="39">
        <f>'Inpatient 1'!C19*C$5*$D$2</f>
        <v>0</v>
      </c>
      <c r="D6" s="39">
        <f>'Inpatient 1'!C19*D$5*$D$2</f>
        <v>0</v>
      </c>
      <c r="E6" s="39">
        <f>'Inpatient 1'!C19*E$5*$D$2</f>
        <v>0</v>
      </c>
      <c r="F6" s="39">
        <f>'Inpatient 1'!C19*F$5*$D$2</f>
        <v>0</v>
      </c>
      <c r="G6" s="40"/>
      <c r="H6" s="39">
        <f>'Inpatient 2'!C19*H$5*$J$2</f>
        <v>0</v>
      </c>
      <c r="I6" s="39">
        <f>'Inpatient 2'!C19*I$5*$J$2</f>
        <v>0</v>
      </c>
      <c r="J6" s="39">
        <f>'Inpatient 2'!C19*J$5*$J$2</f>
        <v>0</v>
      </c>
      <c r="K6" s="39">
        <f>'Inpatient 2'!C19*K$5*$J$2</f>
        <v>0</v>
      </c>
      <c r="L6" s="39">
        <f>'Inpatient 2'!C19*L$5*$J$2</f>
        <v>0</v>
      </c>
      <c r="M6" s="40"/>
      <c r="N6" s="39">
        <f>'Inpatient 3'!C19*N$5*$P$2</f>
        <v>0</v>
      </c>
      <c r="O6" s="39">
        <f>'Inpatient 3'!C19*O$5*$P$2</f>
        <v>0</v>
      </c>
      <c r="P6" s="39">
        <f>'Inpatient 3'!C19*P$5*$P$2</f>
        <v>0</v>
      </c>
      <c r="Q6" s="39">
        <f>'Inpatient 3'!C19*Q$5*$P$2</f>
        <v>0</v>
      </c>
      <c r="R6" s="39">
        <f>'Inpatient 3'!C19*R$5*$P$2</f>
        <v>0</v>
      </c>
    </row>
    <row r="7" spans="1:19" ht="28" x14ac:dyDescent="0.15">
      <c r="A7" s="38" t="str">
        <f>+'Defined PPE sets'!A6</f>
        <v>Shoe Covers, Fluid Impermeable</v>
      </c>
      <c r="B7" s="39">
        <f>'Inpatient 1'!C20*B$5*$D$2</f>
        <v>0</v>
      </c>
      <c r="C7" s="39">
        <f>'Inpatient 1'!C20*C$5*$D$2</f>
        <v>0</v>
      </c>
      <c r="D7" s="39">
        <f>'Inpatient 1'!C20*D$5*$D$2</f>
        <v>0</v>
      </c>
      <c r="E7" s="39">
        <f>'Inpatient 1'!C20*E$5*$D$2</f>
        <v>0</v>
      </c>
      <c r="F7" s="39">
        <f>'Inpatient 1'!C20*F$5*$D$2</f>
        <v>0</v>
      </c>
      <c r="G7" s="40"/>
      <c r="H7" s="39">
        <f>'Inpatient 2'!C20*H$5*$J$2</f>
        <v>0</v>
      </c>
      <c r="I7" s="39">
        <f>'Inpatient 2'!C20*I$5*$J$2</f>
        <v>0</v>
      </c>
      <c r="J7" s="39">
        <f>'Inpatient 2'!C20*J$5*$J$2</f>
        <v>0</v>
      </c>
      <c r="K7" s="39">
        <f>'Inpatient 2'!C20*K$5*$J$2</f>
        <v>0</v>
      </c>
      <c r="L7" s="39">
        <f>'Inpatient 2'!C20*L$5*$J$2</f>
        <v>0</v>
      </c>
      <c r="M7" s="40"/>
      <c r="N7" s="39">
        <f>'Inpatient 3'!C20*N$5*$P$2</f>
        <v>0</v>
      </c>
      <c r="O7" s="39">
        <f>'Inpatient 3'!C20*O$5*$P$2</f>
        <v>0</v>
      </c>
      <c r="P7" s="39">
        <f>'Inpatient 3'!C20*P$5*$P$2</f>
        <v>0</v>
      </c>
      <c r="Q7" s="39">
        <f>'Inpatient 3'!C20*Q$5*$P$2</f>
        <v>0</v>
      </c>
      <c r="R7" s="39">
        <f>'Inpatient 3'!C20*R$5*$P$2</f>
        <v>0</v>
      </c>
    </row>
    <row r="8" spans="1:19" ht="28" x14ac:dyDescent="0.15">
      <c r="A8" s="38" t="str">
        <f>+'Defined PPE sets'!A7</f>
        <v xml:space="preserve">Fluid impervious gown </v>
      </c>
      <c r="B8" s="39">
        <f>'Inpatient 1'!C21*B$5*$D$2</f>
        <v>0</v>
      </c>
      <c r="C8" s="39">
        <f>'Inpatient 1'!C21*C$5*$D$2</f>
        <v>0</v>
      </c>
      <c r="D8" s="39">
        <f>'Inpatient 1'!C21*D$5*$D$2</f>
        <v>0</v>
      </c>
      <c r="E8" s="39">
        <f>'Inpatient 1'!C21*E$5*$D$2</f>
        <v>0</v>
      </c>
      <c r="F8" s="39">
        <f>'Inpatient 1'!C21*F$5*$D$2</f>
        <v>0</v>
      </c>
      <c r="G8" s="40"/>
      <c r="H8" s="39">
        <f>'Inpatient 2'!C21*H$5*$J$2</f>
        <v>0</v>
      </c>
      <c r="I8" s="39">
        <f>'Inpatient 2'!C21*I$5*$J$2</f>
        <v>0</v>
      </c>
      <c r="J8" s="39">
        <f>'Inpatient 2'!C21*J$5*$J$2</f>
        <v>0</v>
      </c>
      <c r="K8" s="39">
        <f>'Inpatient 2'!C21*K$5*$J$2</f>
        <v>0</v>
      </c>
      <c r="L8" s="39">
        <f>'Inpatient 2'!C21*L$5*$J$2</f>
        <v>0</v>
      </c>
      <c r="M8" s="40"/>
      <c r="N8" s="39">
        <f>'Inpatient 3'!C21*N$5*$P$2</f>
        <v>0</v>
      </c>
      <c r="O8" s="39">
        <f>'Inpatient 3'!C21*O$5*$P$2</f>
        <v>0</v>
      </c>
      <c r="P8" s="39">
        <f>'Inpatient 3'!C21*P$5*$P$2</f>
        <v>0</v>
      </c>
      <c r="Q8" s="39">
        <f>'Inpatient 3'!C21*Q$5*$P$2</f>
        <v>0</v>
      </c>
      <c r="R8" s="39">
        <f>'Inpatient 3'!C21*R$5*$P$2</f>
        <v>0</v>
      </c>
    </row>
    <row r="9" spans="1:19" ht="28" x14ac:dyDescent="0.15">
      <c r="A9" s="38" t="str">
        <f>+'Defined PPE sets'!A8</f>
        <v>PAPR Hood, impermeable</v>
      </c>
      <c r="B9" s="39">
        <f>'Inpatient 1'!C22*B$5*$D$2</f>
        <v>0</v>
      </c>
      <c r="C9" s="39">
        <f>'Inpatient 1'!C22*C$5*$D$2</f>
        <v>0</v>
      </c>
      <c r="D9" s="39">
        <f>'Inpatient 1'!C22*D$5*$D$2</f>
        <v>0</v>
      </c>
      <c r="E9" s="39">
        <f>'Inpatient 1'!C22*E$5*$D$2</f>
        <v>0</v>
      </c>
      <c r="F9" s="39">
        <f>'Inpatient 1'!C22*F$5*$D$2</f>
        <v>0</v>
      </c>
      <c r="G9" s="40"/>
      <c r="H9" s="39">
        <f>'Inpatient 2'!C22*H$5*$J$2</f>
        <v>0</v>
      </c>
      <c r="I9" s="39">
        <f>'Inpatient 2'!C22*I$5*$J$2</f>
        <v>0</v>
      </c>
      <c r="J9" s="39">
        <f>'Inpatient 2'!C22*J$5*$J$2</f>
        <v>0</v>
      </c>
      <c r="K9" s="39">
        <f>'Inpatient 2'!C22*K$5*$J$2</f>
        <v>0</v>
      </c>
      <c r="L9" s="39">
        <f>'Inpatient 2'!C22*L$5*$J$2</f>
        <v>0</v>
      </c>
      <c r="M9" s="40"/>
      <c r="N9" s="39">
        <f>'Inpatient 3'!C22*N$5*$P$2</f>
        <v>0</v>
      </c>
      <c r="O9" s="39">
        <f>'Inpatient 3'!C22*O$5*$P$2</f>
        <v>0</v>
      </c>
      <c r="P9" s="39">
        <f>'Inpatient 3'!C22*P$5*$P$2</f>
        <v>0</v>
      </c>
      <c r="Q9" s="39">
        <f>'Inpatient 3'!C22*Q$5*$P$2</f>
        <v>0</v>
      </c>
      <c r="R9" s="39">
        <f>'Inpatient 3'!C22*R$5*$P$2</f>
        <v>0</v>
      </c>
    </row>
    <row r="10" spans="1:19" ht="14" x14ac:dyDescent="0.15">
      <c r="A10" s="38" t="str">
        <f>+'Defined PPE sets'!A9</f>
        <v>PAPR filters</v>
      </c>
      <c r="B10" s="39">
        <f>'Inpatient 1'!C23*B$5*$D$2</f>
        <v>0</v>
      </c>
      <c r="C10" s="39">
        <f>'Inpatient 1'!C23*C$5*$D$2</f>
        <v>0</v>
      </c>
      <c r="D10" s="39">
        <f>'Inpatient 1'!C23*D$5*$D$2</f>
        <v>0</v>
      </c>
      <c r="E10" s="39">
        <f>'Inpatient 1'!C23*E$5*$D$2</f>
        <v>0</v>
      </c>
      <c r="F10" s="39">
        <f>'Inpatient 1'!C23*F$5*$D$2</f>
        <v>0</v>
      </c>
      <c r="G10" s="40"/>
      <c r="H10" s="39">
        <f>'Inpatient 2'!C23*H$5*$J$2</f>
        <v>0</v>
      </c>
      <c r="I10" s="39">
        <f>'Inpatient 2'!C23*I$5*$J$2</f>
        <v>0</v>
      </c>
      <c r="J10" s="39">
        <f>'Inpatient 2'!C23*J$5*$J$2</f>
        <v>0</v>
      </c>
      <c r="K10" s="39">
        <f>'Inpatient 2'!C23*K$5*$J$2</f>
        <v>0</v>
      </c>
      <c r="L10" s="39">
        <f>'Inpatient 2'!C23*L$5*$J$2</f>
        <v>0</v>
      </c>
      <c r="M10" s="40"/>
      <c r="N10" s="39">
        <f>'Inpatient 3'!C23*N$5*$P$2</f>
        <v>0</v>
      </c>
      <c r="O10" s="39">
        <f>'Inpatient 3'!C23*O$5*$P$2</f>
        <v>0</v>
      </c>
      <c r="P10" s="39">
        <f>'Inpatient 3'!C23*P$5*$P$2</f>
        <v>0</v>
      </c>
      <c r="Q10" s="39">
        <f>'Inpatient 3'!C23*Q$5*$P$2</f>
        <v>0</v>
      </c>
      <c r="R10" s="39">
        <f>'Inpatient 3'!C23*R$5*$P$2</f>
        <v>0</v>
      </c>
    </row>
    <row r="11" spans="1:19" ht="14" x14ac:dyDescent="0.15">
      <c r="A11" s="38" t="str">
        <f>+'Defined PPE sets'!A10</f>
        <v>Eye Protection</v>
      </c>
      <c r="B11" s="39">
        <f>'Inpatient 1'!C24*B$5*$D$2</f>
        <v>0</v>
      </c>
      <c r="C11" s="39">
        <f>'Inpatient 1'!C24*C$5*$D$2</f>
        <v>0</v>
      </c>
      <c r="D11" s="39">
        <f>'Inpatient 1'!C24*D$5*$D$2</f>
        <v>0</v>
      </c>
      <c r="E11" s="39">
        <f>'Inpatient 1'!C24*E$5*$D$2</f>
        <v>0</v>
      </c>
      <c r="F11" s="39">
        <f>'Inpatient 1'!C24*F$5*$D$2</f>
        <v>0</v>
      </c>
      <c r="G11" s="40"/>
      <c r="H11" s="39">
        <f>'Inpatient 2'!C24*H$5*$J$2</f>
        <v>0</v>
      </c>
      <c r="I11" s="39">
        <f>'Inpatient 2'!C24*I$5*$J$2</f>
        <v>0</v>
      </c>
      <c r="J11" s="39">
        <f>'Inpatient 2'!C24*J$5*$J$2</f>
        <v>0</v>
      </c>
      <c r="K11" s="39">
        <f>'Inpatient 2'!C24*K$5*$J$2</f>
        <v>0</v>
      </c>
      <c r="L11" s="39">
        <f>'Inpatient 2'!C24*L$5*$J$2</f>
        <v>0</v>
      </c>
      <c r="M11" s="40"/>
      <c r="N11" s="39">
        <f>'Inpatient 3'!C24*N$5*$P$2</f>
        <v>0</v>
      </c>
      <c r="O11" s="39">
        <f>'Inpatient 3'!C24*O$5*$P$2</f>
        <v>0</v>
      </c>
      <c r="P11" s="39">
        <f>'Inpatient 3'!C24*P$5*$P$2</f>
        <v>0</v>
      </c>
      <c r="Q11" s="39">
        <f>'Inpatient 3'!C24*Q$5*$P$2</f>
        <v>0</v>
      </c>
      <c r="R11" s="39">
        <f>'Inpatient 3'!C24*R$5*$P$2</f>
        <v>0</v>
      </c>
    </row>
    <row r="12" spans="1:19" ht="14" x14ac:dyDescent="0.15">
      <c r="A12" s="38" t="str">
        <f>+'Defined PPE sets'!A11</f>
        <v>N95</v>
      </c>
      <c r="B12" s="39">
        <f>'Inpatient 1'!C25*B$5*$D$2</f>
        <v>0</v>
      </c>
      <c r="C12" s="39">
        <f>'Inpatient 1'!C25*C$5*$D$2</f>
        <v>0</v>
      </c>
      <c r="D12" s="39">
        <f>'Inpatient 1'!C25*D$5*$D$2</f>
        <v>0</v>
      </c>
      <c r="E12" s="39">
        <f>'Inpatient 1'!C25*E$5*$D$2</f>
        <v>0</v>
      </c>
      <c r="F12" s="39">
        <f>'Inpatient 1'!C25*F$5*$D$2</f>
        <v>0</v>
      </c>
      <c r="G12" s="40"/>
      <c r="H12" s="39">
        <f>'Inpatient 2'!C25*H$5*$J$2</f>
        <v>0</v>
      </c>
      <c r="I12" s="39">
        <f>'Inpatient 2'!C25*I$5*$J$2</f>
        <v>0</v>
      </c>
      <c r="J12" s="39">
        <f>'Inpatient 2'!C25*J$5*$J$2</f>
        <v>0</v>
      </c>
      <c r="K12" s="39">
        <f>'Inpatient 2'!C25*K$5*$J$2</f>
        <v>0</v>
      </c>
      <c r="L12" s="39">
        <f>'Inpatient 2'!C25*L$5*$J$2</f>
        <v>0</v>
      </c>
      <c r="M12" s="40"/>
      <c r="N12" s="39">
        <f>'Inpatient 3'!C25*N$5*$P$2</f>
        <v>0</v>
      </c>
      <c r="O12" s="39">
        <f>'Inpatient 3'!C25*O$5*$P$2</f>
        <v>0</v>
      </c>
      <c r="P12" s="39">
        <f>'Inpatient 3'!C25*P$5*$P$2</f>
        <v>0</v>
      </c>
      <c r="Q12" s="39">
        <f>'Inpatient 3'!C25*Q$5*$P$2</f>
        <v>0</v>
      </c>
      <c r="R12" s="39">
        <f>'Inpatient 3'!C25*R$5*$P$2</f>
        <v>0</v>
      </c>
    </row>
    <row r="13" spans="1:19" ht="14" x14ac:dyDescent="0.15">
      <c r="A13" s="38" t="str">
        <f>+'Defined PPE sets'!A12</f>
        <v>Surgical Masks</v>
      </c>
      <c r="B13" s="39">
        <f>'Inpatient 1'!C26*B$5*$D$2</f>
        <v>0</v>
      </c>
      <c r="C13" s="39">
        <f>'Inpatient 1'!C26*C$5*$D$2</f>
        <v>0</v>
      </c>
      <c r="D13" s="39">
        <f>'Inpatient 1'!C26*D$5*$D$2</f>
        <v>0</v>
      </c>
      <c r="E13" s="39">
        <f>'Inpatient 1'!C26*E$5*$D$2</f>
        <v>0</v>
      </c>
      <c r="F13" s="39">
        <f>'Inpatient 1'!C26*F$5*$D$2</f>
        <v>0</v>
      </c>
      <c r="G13" s="40"/>
      <c r="H13" s="39">
        <f>'Inpatient 2'!C26*H$5*$J$2</f>
        <v>0</v>
      </c>
      <c r="I13" s="39">
        <f>'Inpatient 2'!C26*I$5*$J$2</f>
        <v>0</v>
      </c>
      <c r="J13" s="39">
        <f>'Inpatient 2'!C26*J$5*$J$2</f>
        <v>0</v>
      </c>
      <c r="K13" s="39">
        <f>'Inpatient 2'!C26*K$5*$J$2</f>
        <v>0</v>
      </c>
      <c r="L13" s="39">
        <f>'Inpatient 2'!C26*L$5*$J$2</f>
        <v>0</v>
      </c>
      <c r="M13" s="40"/>
      <c r="N13" s="39">
        <f>'Inpatient 3'!C26*N$5*$P$2</f>
        <v>0</v>
      </c>
      <c r="O13" s="39">
        <f>'Inpatient 3'!C26*O$5*$P$2</f>
        <v>0</v>
      </c>
      <c r="P13" s="39">
        <f>'Inpatient 3'!C26*P$5*$P$2</f>
        <v>0</v>
      </c>
      <c r="Q13" s="39">
        <f>'Inpatient 3'!C26*Q$5*$P$2</f>
        <v>0</v>
      </c>
      <c r="R13" s="39">
        <f>'Inpatient 3'!C26*R$5*$P$2</f>
        <v>0</v>
      </c>
    </row>
    <row r="14" spans="1:19" ht="41" customHeight="1" x14ac:dyDescent="0.15">
      <c r="A14" s="38">
        <f>+'Defined PPE sets'!W13</f>
        <v>0</v>
      </c>
      <c r="B14" s="39">
        <f>'Inpatient 1'!C27*B$5*$D$2</f>
        <v>0</v>
      </c>
      <c r="C14" s="39">
        <f>'Inpatient 1'!C27*C$5*$D$2</f>
        <v>0</v>
      </c>
      <c r="D14" s="39">
        <f>'Inpatient 1'!C27*D$5*$D$2</f>
        <v>0</v>
      </c>
      <c r="E14" s="39">
        <f>'Inpatient 1'!C27*E$5*$D$2</f>
        <v>0</v>
      </c>
      <c r="F14" s="39">
        <f>'Inpatient 1'!C27*F$5*$D$2</f>
        <v>0</v>
      </c>
      <c r="G14" s="40"/>
      <c r="H14" s="39">
        <f>'Inpatient 2'!C27*H$5*$J$2</f>
        <v>0</v>
      </c>
      <c r="I14" s="39">
        <f>'Inpatient 2'!C27*I$5*$J$2</f>
        <v>0</v>
      </c>
      <c r="J14" s="39">
        <f>'Inpatient 2'!C27*J$5*$J$2</f>
        <v>0</v>
      </c>
      <c r="K14" s="39">
        <f>'Inpatient 2'!C27*K$5*$J$2</f>
        <v>0</v>
      </c>
      <c r="L14" s="39">
        <f>'Inpatient 2'!C27*L$5*$J$2</f>
        <v>0</v>
      </c>
      <c r="M14" s="40"/>
      <c r="N14" s="39">
        <f>'Inpatient 3'!C27*N$5*$P$2</f>
        <v>0</v>
      </c>
      <c r="O14" s="39">
        <f>'Inpatient 3'!C27*O$5*$P$2</f>
        <v>0</v>
      </c>
      <c r="P14" s="39">
        <f>'Inpatient 3'!C27*P$5*$P$2</f>
        <v>0</v>
      </c>
      <c r="Q14" s="39">
        <f>'Inpatient 3'!C27*Q$5*$P$2</f>
        <v>0</v>
      </c>
      <c r="R14" s="39">
        <f>'Inpatient 3'!C27*R$5*$P$2</f>
        <v>0</v>
      </c>
    </row>
    <row r="15" spans="1:19" ht="16.5" customHeight="1" x14ac:dyDescent="0.15">
      <c r="A15" s="38">
        <f>+'Defined PPE sets'!W14</f>
        <v>0</v>
      </c>
      <c r="B15" s="39">
        <f>'Inpatient 1'!C28*B$5*$D$2</f>
        <v>0</v>
      </c>
      <c r="C15" s="39">
        <f>'Inpatient 1'!C28*C$5*$D$2</f>
        <v>0</v>
      </c>
      <c r="D15" s="39">
        <f>'Inpatient 1'!C28*D$5*$D$2</f>
        <v>0</v>
      </c>
      <c r="E15" s="39">
        <f>'Inpatient 1'!C28*E$5*$D$2</f>
        <v>0</v>
      </c>
      <c r="F15" s="39">
        <f>'Inpatient 1'!C28*F$5*$D$2</f>
        <v>0</v>
      </c>
      <c r="G15" s="40"/>
      <c r="H15" s="39">
        <f>'Inpatient 2'!C28*H$5*$J$2</f>
        <v>0</v>
      </c>
      <c r="I15" s="39">
        <f>'Inpatient 2'!C28*I$5*$J$2</f>
        <v>0</v>
      </c>
      <c r="J15" s="39">
        <f>'Inpatient 2'!C28*J$5*$J$2</f>
        <v>0</v>
      </c>
      <c r="K15" s="39">
        <f>'Inpatient 2'!C28*K$5*$J$2</f>
        <v>0</v>
      </c>
      <c r="L15" s="39">
        <f>'Inpatient 2'!C28*L$5*$J$2</f>
        <v>0</v>
      </c>
      <c r="M15" s="40"/>
      <c r="N15" s="39">
        <f>'Inpatient 3'!C28*N$5*$P$2</f>
        <v>0</v>
      </c>
      <c r="O15" s="39">
        <f>'Inpatient 3'!C28*O$5*$P$2</f>
        <v>0</v>
      </c>
      <c r="P15" s="39">
        <f>'Inpatient 3'!C28*P$5*$P$2</f>
        <v>0</v>
      </c>
      <c r="Q15" s="39">
        <f>'Inpatient 3'!C28*Q$5*$P$2</f>
        <v>0</v>
      </c>
      <c r="R15" s="39">
        <f>'Inpatient 3'!C28*R$5*$P$2</f>
        <v>0</v>
      </c>
    </row>
    <row r="16" spans="1:19" x14ac:dyDescent="0.15">
      <c r="A16" s="38">
        <f>+'Defined PPE sets'!W15</f>
        <v>0</v>
      </c>
      <c r="B16" s="39">
        <f>'Inpatient 1'!C29*B$5*$D$2</f>
        <v>0</v>
      </c>
      <c r="C16" s="39">
        <f>'Inpatient 1'!C29*C$5*$D$2</f>
        <v>0</v>
      </c>
      <c r="D16" s="39">
        <f>'Inpatient 1'!C29*D$5*$D$2</f>
        <v>0</v>
      </c>
      <c r="E16" s="39">
        <f>'Inpatient 1'!C29*E$5*$D$2</f>
        <v>0</v>
      </c>
      <c r="F16" s="39">
        <f>'Inpatient 1'!C29*F$5*$D$2</f>
        <v>0</v>
      </c>
      <c r="G16" s="40"/>
      <c r="H16" s="39">
        <f>'Inpatient 2'!C29*H$5*$J$2</f>
        <v>0</v>
      </c>
      <c r="I16" s="39">
        <f>'Inpatient 2'!C29*I$5*$J$2</f>
        <v>0</v>
      </c>
      <c r="J16" s="39">
        <f>'Inpatient 2'!C29*J$5*$J$2</f>
        <v>0</v>
      </c>
      <c r="K16" s="39">
        <f>'Inpatient 2'!C29*K$5*$J$2</f>
        <v>0</v>
      </c>
      <c r="L16" s="39">
        <f>'Inpatient 2'!C29*L$5*$J$2</f>
        <v>0</v>
      </c>
      <c r="M16" s="40"/>
      <c r="N16" s="39">
        <f>'Inpatient 3'!C29*N$5*$P$2</f>
        <v>0</v>
      </c>
      <c r="O16" s="39">
        <f>'Inpatient 3'!C29*O$5*$P$2</f>
        <v>0</v>
      </c>
      <c r="P16" s="39">
        <f>'Inpatient 3'!C29*P$5*$P$2</f>
        <v>0</v>
      </c>
      <c r="Q16" s="39">
        <f>'Inpatient 3'!C29*Q$5*$P$2</f>
        <v>0</v>
      </c>
      <c r="R16" s="39">
        <f>'Inpatient 3'!C29*R$5*$P$2</f>
        <v>0</v>
      </c>
    </row>
    <row r="17" spans="1:18" x14ac:dyDescent="0.15">
      <c r="A17" s="38">
        <f>+'Defined PPE sets'!W16</f>
        <v>0</v>
      </c>
      <c r="B17" s="39">
        <f>'Inpatient 1'!C30*B$5*$D$2</f>
        <v>0</v>
      </c>
      <c r="C17" s="39">
        <f>'Inpatient 1'!C30*C$5*$D$2</f>
        <v>0</v>
      </c>
      <c r="D17" s="39">
        <f>'Inpatient 1'!C30*D$5*$D$2</f>
        <v>0</v>
      </c>
      <c r="E17" s="39">
        <f>'Inpatient 1'!C30*E$5*$D$2</f>
        <v>0</v>
      </c>
      <c r="F17" s="39">
        <f>'Inpatient 1'!C30*F$5*$D$2</f>
        <v>0</v>
      </c>
      <c r="G17" s="40"/>
      <c r="H17" s="39">
        <f>'Inpatient 2'!C30*H$5*$J$2</f>
        <v>0</v>
      </c>
      <c r="I17" s="39">
        <f>'Inpatient 2'!C30*I$5*$J$2</f>
        <v>0</v>
      </c>
      <c r="J17" s="39">
        <f>'Inpatient 2'!C30*J$5*$J$2</f>
        <v>0</v>
      </c>
      <c r="K17" s="39">
        <f>'Inpatient 2'!C30*K$5*$J$2</f>
        <v>0</v>
      </c>
      <c r="L17" s="39">
        <f>'Inpatient 2'!C30*L$5*$J$2</f>
        <v>0</v>
      </c>
      <c r="M17" s="40"/>
      <c r="N17" s="39">
        <f>'Inpatient 3'!C30*N$5*$P$2</f>
        <v>0</v>
      </c>
      <c r="O17" s="39">
        <f>'Inpatient 3'!C30*O$5*$P$2</f>
        <v>0</v>
      </c>
      <c r="P17" s="39">
        <f>'Inpatient 3'!C30*P$5*$P$2</f>
        <v>0</v>
      </c>
      <c r="Q17" s="39">
        <f>'Inpatient 3'!C30*Q$5*$P$2</f>
        <v>0</v>
      </c>
      <c r="R17" s="39">
        <f>'Inpatient 3'!C30*R$5*$P$2</f>
        <v>0</v>
      </c>
    </row>
    <row r="18" spans="1:18" x14ac:dyDescent="0.15">
      <c r="A18" s="38">
        <f>+'Defined PPE sets'!W17</f>
        <v>0</v>
      </c>
      <c r="B18" s="39">
        <f>'Inpatient 1'!C31*B$5*$D$2</f>
        <v>0</v>
      </c>
      <c r="C18" s="39">
        <f>'Inpatient 1'!C31*C$5*$D$2</f>
        <v>0</v>
      </c>
      <c r="D18" s="39">
        <f>'Inpatient 1'!C31*D$5*$D$2</f>
        <v>0</v>
      </c>
      <c r="E18" s="39">
        <f>'Inpatient 1'!C31*E$5*$D$2</f>
        <v>0</v>
      </c>
      <c r="F18" s="39">
        <f>'Inpatient 1'!C31*F$5*$D$2</f>
        <v>0</v>
      </c>
      <c r="G18" s="40"/>
      <c r="H18" s="39">
        <f>'Inpatient 2'!C31*H$5*$J$2</f>
        <v>0</v>
      </c>
      <c r="I18" s="39">
        <f>'Inpatient 2'!C31*I$5*$J$2</f>
        <v>0</v>
      </c>
      <c r="J18" s="39">
        <f>'Inpatient 2'!C31*J$5*$J$2</f>
        <v>0</v>
      </c>
      <c r="K18" s="39">
        <f>'Inpatient 2'!C31*K$5*$J$2</f>
        <v>0</v>
      </c>
      <c r="L18" s="39">
        <f>'Inpatient 2'!C31*L$5*$J$2</f>
        <v>0</v>
      </c>
      <c r="M18" s="40"/>
      <c r="N18" s="39">
        <f>'Inpatient 3'!C31*N$5*$P$2</f>
        <v>0</v>
      </c>
      <c r="O18" s="39">
        <f>'Inpatient 3'!C31*O$5*$P$2</f>
        <v>0</v>
      </c>
      <c r="P18" s="39">
        <f>'Inpatient 3'!C31*P$5*$P$2</f>
        <v>0</v>
      </c>
      <c r="Q18" s="39">
        <f>'Inpatient 3'!C31*Q$5*$P$2</f>
        <v>0</v>
      </c>
      <c r="R18" s="39">
        <f>'Inpatient 3'!C31*R$5*$P$2</f>
        <v>0</v>
      </c>
    </row>
  </sheetData>
  <sheetProtection sheet="1" objects="1" scenarios="1" selectLockedCells="1"/>
  <mergeCells count="6">
    <mergeCell ref="B4:F4"/>
    <mergeCell ref="H4:L4"/>
    <mergeCell ref="N4:R4"/>
    <mergeCell ref="B2:C2"/>
    <mergeCell ref="H2:I2"/>
    <mergeCell ref="N2:O2"/>
  </mergeCells>
  <conditionalFormatting sqref="B6:D18 F6:R18">
    <cfRule type="cellIs" dxfId="1" priority="2" operator="lessThanOrEqual">
      <formula>0</formula>
    </cfRule>
  </conditionalFormatting>
  <conditionalFormatting sqref="E6:E18">
    <cfRule type="cellIs" dxfId="0" priority="1" operator="lessThanOrEqual">
      <formula>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18"/>
  <sheetViews>
    <sheetView showZeros="0" zoomScale="94" zoomScaleNormal="94" workbookViewId="0">
      <selection activeCell="F28" sqref="F28"/>
    </sheetView>
  </sheetViews>
  <sheetFormatPr baseColWidth="10" defaultColWidth="8.83203125" defaultRowHeight="13" x14ac:dyDescent="0.15"/>
  <cols>
    <col min="1" max="1" width="25.1640625" customWidth="1"/>
    <col min="2" max="2" width="6.83203125" customWidth="1"/>
    <col min="3" max="3" width="6.5" customWidth="1"/>
    <col min="4" max="5" width="6.33203125" customWidth="1"/>
    <col min="6" max="6" width="6.6640625" customWidth="1"/>
    <col min="7" max="7" width="6.33203125" customWidth="1"/>
    <col min="8" max="8" width="7.1640625" customWidth="1"/>
    <col min="9" max="9" width="6.6640625" customWidth="1"/>
    <col min="10" max="10" width="7" customWidth="1"/>
    <col min="11" max="14" width="6.5" customWidth="1"/>
    <col min="15" max="15" width="7.33203125" customWidth="1"/>
    <col min="16" max="16" width="6.5" customWidth="1"/>
    <col min="17" max="17" width="6.33203125" customWidth="1"/>
    <col min="18" max="18" width="6.6640625" customWidth="1"/>
    <col min="19" max="21" width="6.5" customWidth="1"/>
    <col min="23" max="23" width="6.6640625" customWidth="1"/>
  </cols>
  <sheetData>
    <row r="1" spans="1:21" x14ac:dyDescent="0.15">
      <c r="A1" s="174" t="s">
        <v>179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</row>
    <row r="2" spans="1:21" ht="10.25" customHeight="1" thickBot="1" x14ac:dyDescent="0.2">
      <c r="A2" s="174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</row>
    <row r="3" spans="1:21" ht="37.5" customHeight="1" thickTop="1" x14ac:dyDescent="0.15">
      <c r="A3" s="146"/>
      <c r="B3" s="193" t="s">
        <v>197</v>
      </c>
      <c r="C3" s="194"/>
      <c r="D3" s="193" t="s">
        <v>195</v>
      </c>
      <c r="E3" s="194"/>
      <c r="F3" s="193" t="s">
        <v>194</v>
      </c>
      <c r="G3" s="194"/>
      <c r="H3" s="191" t="s">
        <v>192</v>
      </c>
      <c r="I3" s="195"/>
      <c r="J3" s="191" t="s">
        <v>196</v>
      </c>
      <c r="K3" s="195"/>
      <c r="L3" s="191" t="s">
        <v>193</v>
      </c>
      <c r="M3" s="195"/>
      <c r="N3" s="191" t="s">
        <v>198</v>
      </c>
      <c r="O3" s="195"/>
      <c r="P3" s="191" t="s">
        <v>191</v>
      </c>
      <c r="Q3" s="195"/>
      <c r="R3" s="191" t="s">
        <v>199</v>
      </c>
      <c r="S3" s="195"/>
      <c r="T3" s="191" t="s">
        <v>190</v>
      </c>
      <c r="U3" s="192"/>
    </row>
    <row r="4" spans="1:21" ht="28" x14ac:dyDescent="0.15">
      <c r="A4" s="147" t="s">
        <v>22</v>
      </c>
      <c r="B4" s="47" t="s">
        <v>119</v>
      </c>
      <c r="C4" s="48" t="s">
        <v>120</v>
      </c>
      <c r="D4" s="47" t="s">
        <v>119</v>
      </c>
      <c r="E4" s="48" t="s">
        <v>120</v>
      </c>
      <c r="F4" s="47" t="s">
        <v>119</v>
      </c>
      <c r="G4" s="48" t="s">
        <v>120</v>
      </c>
      <c r="H4" s="47" t="s">
        <v>119</v>
      </c>
      <c r="I4" s="48" t="s">
        <v>120</v>
      </c>
      <c r="J4" s="47" t="s">
        <v>119</v>
      </c>
      <c r="K4" s="48" t="s">
        <v>120</v>
      </c>
      <c r="L4" s="47" t="s">
        <v>119</v>
      </c>
      <c r="M4" s="48" t="s">
        <v>120</v>
      </c>
      <c r="N4" s="47" t="s">
        <v>119</v>
      </c>
      <c r="O4" s="48" t="s">
        <v>120</v>
      </c>
      <c r="P4" s="47" t="s">
        <v>119</v>
      </c>
      <c r="Q4" s="48" t="s">
        <v>120</v>
      </c>
      <c r="R4" s="47" t="s">
        <v>119</v>
      </c>
      <c r="S4" s="48" t="s">
        <v>120</v>
      </c>
      <c r="T4" s="47" t="s">
        <v>119</v>
      </c>
      <c r="U4" s="148" t="s">
        <v>120</v>
      </c>
    </row>
    <row r="5" spans="1:21" ht="32.25" customHeight="1" x14ac:dyDescent="0.15">
      <c r="A5" s="149" t="s">
        <v>105</v>
      </c>
      <c r="B5" s="95">
        <v>4</v>
      </c>
      <c r="C5" s="96">
        <v>2</v>
      </c>
      <c r="D5" s="95">
        <v>4</v>
      </c>
      <c r="E5" s="96">
        <v>2</v>
      </c>
      <c r="F5" s="95">
        <v>4</v>
      </c>
      <c r="G5" s="96">
        <v>2</v>
      </c>
      <c r="H5" s="95">
        <v>4</v>
      </c>
      <c r="I5" s="96">
        <v>2</v>
      </c>
      <c r="J5" s="95">
        <v>4</v>
      </c>
      <c r="K5" s="96">
        <v>2</v>
      </c>
      <c r="L5" s="95">
        <v>4</v>
      </c>
      <c r="M5" s="96">
        <v>2</v>
      </c>
      <c r="N5" s="95">
        <v>4</v>
      </c>
      <c r="O5" s="96">
        <v>2</v>
      </c>
      <c r="P5" s="95">
        <v>4</v>
      </c>
      <c r="Q5" s="96">
        <v>2</v>
      </c>
      <c r="R5" s="95">
        <v>4</v>
      </c>
      <c r="S5" s="96">
        <v>2</v>
      </c>
      <c r="T5" s="95">
        <v>4</v>
      </c>
      <c r="U5" s="150">
        <v>2</v>
      </c>
    </row>
    <row r="6" spans="1:21" ht="28" x14ac:dyDescent="0.15">
      <c r="A6" s="149" t="s">
        <v>72</v>
      </c>
      <c r="B6" s="95">
        <v>2</v>
      </c>
      <c r="C6" s="96">
        <v>2</v>
      </c>
      <c r="D6" s="95">
        <v>2</v>
      </c>
      <c r="E6" s="96">
        <v>2</v>
      </c>
      <c r="F6" s="95">
        <v>2</v>
      </c>
      <c r="G6" s="96">
        <v>2</v>
      </c>
      <c r="H6" s="95">
        <v>2</v>
      </c>
      <c r="I6" s="96">
        <v>2</v>
      </c>
      <c r="J6" s="95">
        <v>2</v>
      </c>
      <c r="K6" s="96">
        <v>0</v>
      </c>
      <c r="L6" s="95">
        <v>2</v>
      </c>
      <c r="M6" s="96">
        <v>2</v>
      </c>
      <c r="N6" s="95">
        <v>2</v>
      </c>
      <c r="O6" s="96">
        <v>2</v>
      </c>
      <c r="P6" s="95">
        <v>2</v>
      </c>
      <c r="Q6" s="96">
        <v>2</v>
      </c>
      <c r="R6" s="95">
        <v>2</v>
      </c>
      <c r="S6" s="96">
        <v>2</v>
      </c>
      <c r="T6" s="95">
        <v>2</v>
      </c>
      <c r="U6" s="150">
        <v>2</v>
      </c>
    </row>
    <row r="7" spans="1:21" ht="27" customHeight="1" x14ac:dyDescent="0.15">
      <c r="A7" s="149" t="s">
        <v>104</v>
      </c>
      <c r="B7" s="95">
        <v>1</v>
      </c>
      <c r="C7" s="96">
        <v>1</v>
      </c>
      <c r="D7" s="95">
        <v>1</v>
      </c>
      <c r="E7" s="96">
        <v>1</v>
      </c>
      <c r="F7" s="95">
        <v>1</v>
      </c>
      <c r="G7" s="96">
        <v>1</v>
      </c>
      <c r="H7" s="95">
        <v>1</v>
      </c>
      <c r="I7" s="96">
        <v>1</v>
      </c>
      <c r="J7" s="95">
        <v>1</v>
      </c>
      <c r="K7" s="96">
        <v>1</v>
      </c>
      <c r="L7" s="95">
        <v>1</v>
      </c>
      <c r="M7" s="96">
        <v>1</v>
      </c>
      <c r="N7" s="95">
        <v>1</v>
      </c>
      <c r="O7" s="96">
        <v>1</v>
      </c>
      <c r="P7" s="95">
        <v>1</v>
      </c>
      <c r="Q7" s="96">
        <v>1</v>
      </c>
      <c r="R7" s="95">
        <v>1</v>
      </c>
      <c r="S7" s="96">
        <v>1</v>
      </c>
      <c r="T7" s="95">
        <v>1</v>
      </c>
      <c r="U7" s="150">
        <v>1</v>
      </c>
    </row>
    <row r="8" spans="1:21" ht="25.25" customHeight="1" x14ac:dyDescent="0.15">
      <c r="A8" s="149" t="s">
        <v>71</v>
      </c>
      <c r="B8" s="95">
        <v>1</v>
      </c>
      <c r="C8" s="96">
        <v>0</v>
      </c>
      <c r="D8" s="95">
        <v>1</v>
      </c>
      <c r="E8" s="96">
        <v>0</v>
      </c>
      <c r="F8" s="95">
        <v>1</v>
      </c>
      <c r="G8" s="96">
        <v>0</v>
      </c>
      <c r="H8" s="95">
        <v>1</v>
      </c>
      <c r="I8" s="96">
        <v>0</v>
      </c>
      <c r="J8" s="95">
        <v>1</v>
      </c>
      <c r="K8" s="96">
        <v>0</v>
      </c>
      <c r="L8" s="95">
        <v>1</v>
      </c>
      <c r="M8" s="96">
        <v>0</v>
      </c>
      <c r="N8" s="95">
        <v>1</v>
      </c>
      <c r="O8" s="96">
        <v>0</v>
      </c>
      <c r="P8" s="95">
        <v>1</v>
      </c>
      <c r="Q8" s="96">
        <v>0</v>
      </c>
      <c r="R8" s="95">
        <v>1</v>
      </c>
      <c r="S8" s="96">
        <v>0</v>
      </c>
      <c r="T8" s="95">
        <v>1</v>
      </c>
      <c r="U8" s="150">
        <v>0</v>
      </c>
    </row>
    <row r="9" spans="1:21" ht="30" customHeight="1" x14ac:dyDescent="0.15">
      <c r="A9" s="149" t="s">
        <v>135</v>
      </c>
      <c r="B9" s="93">
        <f>1/14</f>
        <v>7.1428571428571425E-2</v>
      </c>
      <c r="C9" s="94">
        <v>0</v>
      </c>
      <c r="D9" s="93">
        <f>1/14</f>
        <v>7.1428571428571425E-2</v>
      </c>
      <c r="E9" s="94">
        <v>0</v>
      </c>
      <c r="F9" s="93">
        <f>1/14</f>
        <v>7.1428571428571425E-2</v>
      </c>
      <c r="G9" s="94">
        <v>0</v>
      </c>
      <c r="H9" s="93">
        <f>1/14</f>
        <v>7.1428571428571425E-2</v>
      </c>
      <c r="I9" s="94">
        <v>0</v>
      </c>
      <c r="J9" s="93">
        <f>1/14</f>
        <v>7.1428571428571425E-2</v>
      </c>
      <c r="K9" s="94">
        <v>0</v>
      </c>
      <c r="L9" s="93">
        <f>1/14</f>
        <v>7.1428571428571425E-2</v>
      </c>
      <c r="M9" s="94">
        <v>0</v>
      </c>
      <c r="N9" s="93">
        <f>1/14</f>
        <v>7.1428571428571425E-2</v>
      </c>
      <c r="O9" s="94">
        <v>0</v>
      </c>
      <c r="P9" s="93">
        <f>1/14</f>
        <v>7.1428571428571425E-2</v>
      </c>
      <c r="Q9" s="94">
        <v>0</v>
      </c>
      <c r="R9" s="93">
        <f>1/14</f>
        <v>7.1428571428571425E-2</v>
      </c>
      <c r="S9" s="94">
        <v>0</v>
      </c>
      <c r="T9" s="93">
        <f>1/14</f>
        <v>7.1428571428571425E-2</v>
      </c>
      <c r="U9" s="151">
        <v>0</v>
      </c>
    </row>
    <row r="10" spans="1:21" ht="14" x14ac:dyDescent="0.15">
      <c r="A10" s="149" t="s">
        <v>133</v>
      </c>
      <c r="B10" s="95">
        <v>0</v>
      </c>
      <c r="C10" s="96">
        <v>1</v>
      </c>
      <c r="D10" s="95">
        <v>0</v>
      </c>
      <c r="E10" s="96">
        <v>1</v>
      </c>
      <c r="F10" s="95">
        <v>0</v>
      </c>
      <c r="G10" s="96">
        <v>1</v>
      </c>
      <c r="H10" s="95">
        <v>0</v>
      </c>
      <c r="I10" s="96">
        <v>1</v>
      </c>
      <c r="J10" s="95">
        <v>0</v>
      </c>
      <c r="K10" s="96">
        <v>1</v>
      </c>
      <c r="L10" s="95">
        <v>0</v>
      </c>
      <c r="M10" s="96">
        <v>1</v>
      </c>
      <c r="N10" s="95">
        <v>0</v>
      </c>
      <c r="O10" s="96">
        <v>1</v>
      </c>
      <c r="P10" s="95">
        <v>0</v>
      </c>
      <c r="Q10" s="96">
        <v>1</v>
      </c>
      <c r="R10" s="95">
        <v>0</v>
      </c>
      <c r="S10" s="96">
        <v>1</v>
      </c>
      <c r="T10" s="95">
        <v>0</v>
      </c>
      <c r="U10" s="150">
        <v>1</v>
      </c>
    </row>
    <row r="11" spans="1:21" ht="27.75" customHeight="1" x14ac:dyDescent="0.15">
      <c r="A11" s="149" t="s">
        <v>118</v>
      </c>
      <c r="B11" s="97">
        <v>0</v>
      </c>
      <c r="C11" s="98">
        <v>0</v>
      </c>
      <c r="D11" s="97">
        <v>0</v>
      </c>
      <c r="E11" s="98">
        <v>0</v>
      </c>
      <c r="F11" s="97">
        <v>0</v>
      </c>
      <c r="G11" s="98">
        <v>0</v>
      </c>
      <c r="H11" s="97">
        <v>0</v>
      </c>
      <c r="I11" s="98">
        <v>0</v>
      </c>
      <c r="J11" s="97">
        <v>0</v>
      </c>
      <c r="K11" s="98">
        <v>1</v>
      </c>
      <c r="L11" s="97">
        <v>0</v>
      </c>
      <c r="M11" s="98">
        <v>0</v>
      </c>
      <c r="N11" s="97">
        <v>0</v>
      </c>
      <c r="O11" s="98">
        <v>0</v>
      </c>
      <c r="P11" s="97">
        <v>0</v>
      </c>
      <c r="Q11" s="98">
        <v>0</v>
      </c>
      <c r="R11" s="97">
        <v>0</v>
      </c>
      <c r="S11" s="98">
        <v>0</v>
      </c>
      <c r="T11" s="97">
        <v>0</v>
      </c>
      <c r="U11" s="152">
        <v>0</v>
      </c>
    </row>
    <row r="12" spans="1:21" ht="27" customHeight="1" x14ac:dyDescent="0.15">
      <c r="A12" s="149" t="s">
        <v>160</v>
      </c>
      <c r="B12" s="95">
        <v>0</v>
      </c>
      <c r="C12" s="96">
        <v>1</v>
      </c>
      <c r="D12" s="95">
        <v>0</v>
      </c>
      <c r="E12" s="96">
        <v>1</v>
      </c>
      <c r="F12" s="95">
        <v>0</v>
      </c>
      <c r="G12" s="96">
        <v>1</v>
      </c>
      <c r="H12" s="95">
        <v>0</v>
      </c>
      <c r="I12" s="96">
        <v>1</v>
      </c>
      <c r="J12" s="95">
        <v>0</v>
      </c>
      <c r="K12" s="96">
        <v>0</v>
      </c>
      <c r="L12" s="95">
        <v>0</v>
      </c>
      <c r="M12" s="96">
        <v>1</v>
      </c>
      <c r="N12" s="95">
        <v>0</v>
      </c>
      <c r="O12" s="96">
        <v>1</v>
      </c>
      <c r="P12" s="95">
        <v>0</v>
      </c>
      <c r="Q12" s="96">
        <v>1</v>
      </c>
      <c r="R12" s="95">
        <v>0</v>
      </c>
      <c r="S12" s="96">
        <v>1</v>
      </c>
      <c r="T12" s="95">
        <v>0</v>
      </c>
      <c r="U12" s="150">
        <v>1</v>
      </c>
    </row>
    <row r="13" spans="1:21" x14ac:dyDescent="0.15">
      <c r="A13" s="153"/>
      <c r="B13" s="95">
        <v>0</v>
      </c>
      <c r="C13" s="96">
        <v>0</v>
      </c>
      <c r="D13" s="95">
        <v>0</v>
      </c>
      <c r="E13" s="96">
        <v>0</v>
      </c>
      <c r="F13" s="95">
        <v>0</v>
      </c>
      <c r="G13" s="96">
        <v>0</v>
      </c>
      <c r="H13" s="95">
        <v>0</v>
      </c>
      <c r="I13" s="96">
        <v>0</v>
      </c>
      <c r="J13" s="95">
        <v>0</v>
      </c>
      <c r="K13" s="96">
        <v>0</v>
      </c>
      <c r="L13" s="95">
        <v>0</v>
      </c>
      <c r="M13" s="95">
        <v>0</v>
      </c>
      <c r="N13" s="95">
        <v>0</v>
      </c>
      <c r="O13" s="96">
        <v>0</v>
      </c>
      <c r="P13" s="95">
        <v>0</v>
      </c>
      <c r="Q13" s="96">
        <v>0</v>
      </c>
      <c r="R13" s="95">
        <v>0</v>
      </c>
      <c r="S13" s="96">
        <v>0</v>
      </c>
      <c r="T13" s="95">
        <v>0</v>
      </c>
      <c r="U13" s="150">
        <v>0</v>
      </c>
    </row>
    <row r="14" spans="1:21" x14ac:dyDescent="0.15">
      <c r="A14" s="154"/>
      <c r="B14" s="95">
        <v>0</v>
      </c>
      <c r="C14" s="96">
        <v>0</v>
      </c>
      <c r="D14" s="95">
        <v>0</v>
      </c>
      <c r="E14" s="96">
        <v>0</v>
      </c>
      <c r="F14" s="95">
        <v>0</v>
      </c>
      <c r="G14" s="96">
        <v>0</v>
      </c>
      <c r="H14" s="95">
        <v>0</v>
      </c>
      <c r="I14" s="96">
        <v>0</v>
      </c>
      <c r="J14" s="95">
        <v>0</v>
      </c>
      <c r="K14" s="96">
        <v>0</v>
      </c>
      <c r="L14" s="95">
        <v>0</v>
      </c>
      <c r="M14" s="96">
        <v>0</v>
      </c>
      <c r="N14" s="95">
        <v>0</v>
      </c>
      <c r="O14" s="96">
        <v>0</v>
      </c>
      <c r="P14" s="95">
        <v>0</v>
      </c>
      <c r="Q14" s="96">
        <v>0</v>
      </c>
      <c r="R14" s="95">
        <v>0</v>
      </c>
      <c r="S14" s="96">
        <v>0</v>
      </c>
      <c r="T14" s="95">
        <v>0</v>
      </c>
      <c r="U14" s="150">
        <v>0</v>
      </c>
    </row>
    <row r="15" spans="1:21" x14ac:dyDescent="0.15">
      <c r="A15" s="154"/>
      <c r="B15" s="95">
        <v>0</v>
      </c>
      <c r="C15" s="96">
        <v>0</v>
      </c>
      <c r="D15" s="95">
        <v>0</v>
      </c>
      <c r="E15" s="96">
        <v>0</v>
      </c>
      <c r="F15" s="95">
        <v>0</v>
      </c>
      <c r="G15" s="96">
        <v>0</v>
      </c>
      <c r="H15" s="95">
        <v>0</v>
      </c>
      <c r="I15" s="96">
        <v>0</v>
      </c>
      <c r="J15" s="95">
        <v>0</v>
      </c>
      <c r="K15" s="96">
        <v>0</v>
      </c>
      <c r="L15" s="95">
        <v>0</v>
      </c>
      <c r="M15" s="96">
        <v>0</v>
      </c>
      <c r="N15" s="95">
        <v>0</v>
      </c>
      <c r="O15" s="96">
        <v>0</v>
      </c>
      <c r="P15" s="95">
        <v>0</v>
      </c>
      <c r="Q15" s="96">
        <v>0</v>
      </c>
      <c r="R15" s="95">
        <v>0</v>
      </c>
      <c r="S15" s="96">
        <v>0</v>
      </c>
      <c r="T15" s="95">
        <v>0</v>
      </c>
      <c r="U15" s="150">
        <v>0</v>
      </c>
    </row>
    <row r="16" spans="1:21" x14ac:dyDescent="0.15">
      <c r="A16" s="154"/>
      <c r="B16" s="95">
        <v>0</v>
      </c>
      <c r="C16" s="96">
        <v>0</v>
      </c>
      <c r="D16" s="95">
        <v>0</v>
      </c>
      <c r="E16" s="96">
        <v>0</v>
      </c>
      <c r="F16" s="95">
        <v>0</v>
      </c>
      <c r="G16" s="96">
        <v>0</v>
      </c>
      <c r="H16" s="95">
        <v>0</v>
      </c>
      <c r="I16" s="96">
        <v>0</v>
      </c>
      <c r="J16" s="95">
        <v>0</v>
      </c>
      <c r="K16" s="96">
        <v>0</v>
      </c>
      <c r="L16" s="95">
        <v>0</v>
      </c>
      <c r="M16" s="96">
        <v>0</v>
      </c>
      <c r="N16" s="95">
        <v>0</v>
      </c>
      <c r="O16" s="96">
        <v>0</v>
      </c>
      <c r="P16" s="95">
        <v>0</v>
      </c>
      <c r="Q16" s="96">
        <v>0</v>
      </c>
      <c r="R16" s="95">
        <v>0</v>
      </c>
      <c r="S16" s="96">
        <v>0</v>
      </c>
      <c r="T16" s="95">
        <v>0</v>
      </c>
      <c r="U16" s="150">
        <v>0</v>
      </c>
    </row>
    <row r="17" spans="1:21" ht="14" thickBot="1" x14ac:dyDescent="0.2">
      <c r="A17" s="155"/>
      <c r="B17" s="156">
        <v>0</v>
      </c>
      <c r="C17" s="157">
        <v>0</v>
      </c>
      <c r="D17" s="156">
        <v>0</v>
      </c>
      <c r="E17" s="157">
        <v>0</v>
      </c>
      <c r="F17" s="156">
        <v>0</v>
      </c>
      <c r="G17" s="157">
        <v>0</v>
      </c>
      <c r="H17" s="156">
        <v>0</v>
      </c>
      <c r="I17" s="157">
        <v>0</v>
      </c>
      <c r="J17" s="156">
        <v>0</v>
      </c>
      <c r="K17" s="157">
        <v>0</v>
      </c>
      <c r="L17" s="156">
        <v>0</v>
      </c>
      <c r="M17" s="157">
        <v>0</v>
      </c>
      <c r="N17" s="156">
        <v>0</v>
      </c>
      <c r="O17" s="157">
        <v>0</v>
      </c>
      <c r="P17" s="156">
        <v>0</v>
      </c>
      <c r="Q17" s="157">
        <v>0</v>
      </c>
      <c r="R17" s="156">
        <v>0</v>
      </c>
      <c r="S17" s="157">
        <v>0</v>
      </c>
      <c r="T17" s="156">
        <v>0</v>
      </c>
      <c r="U17" s="157">
        <v>0</v>
      </c>
    </row>
    <row r="18" spans="1:21" ht="47.5" customHeight="1" thickTop="1" x14ac:dyDescent="0.15">
      <c r="A18" s="190" t="s">
        <v>189</v>
      </c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</row>
  </sheetData>
  <sheetProtection selectLockedCells="1"/>
  <sortState xmlns:xlrd2="http://schemas.microsoft.com/office/spreadsheetml/2017/richdata2" ref="A5:U17">
    <sortCondition descending="1" ref="B5:B17"/>
    <sortCondition descending="1" ref="K5:K17"/>
  </sortState>
  <mergeCells count="12">
    <mergeCell ref="A18:U18"/>
    <mergeCell ref="T3:U3"/>
    <mergeCell ref="A1:U2"/>
    <mergeCell ref="F3:G3"/>
    <mergeCell ref="B3:C3"/>
    <mergeCell ref="D3:E3"/>
    <mergeCell ref="H3:I3"/>
    <mergeCell ref="J3:K3"/>
    <mergeCell ref="N3:O3"/>
    <mergeCell ref="P3:Q3"/>
    <mergeCell ref="R3:S3"/>
    <mergeCell ref="L3:M3"/>
  </mergeCells>
  <pageMargins left="0.7" right="0.7" top="0.75" bottom="0.75" header="0.3" footer="0.3"/>
  <pageSetup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71"/>
  <sheetViews>
    <sheetView workbookViewId="0">
      <selection activeCell="B35" sqref="B35"/>
    </sheetView>
  </sheetViews>
  <sheetFormatPr baseColWidth="10" defaultColWidth="8.83203125" defaultRowHeight="13" x14ac:dyDescent="0.15"/>
  <cols>
    <col min="1" max="1" width="13.1640625" customWidth="1"/>
    <col min="4" max="4" width="10" customWidth="1"/>
    <col min="5" max="5" width="11.33203125" customWidth="1"/>
    <col min="7" max="7" width="10.1640625" customWidth="1"/>
    <col min="8" max="8" width="12.1640625" customWidth="1"/>
    <col min="9" max="9" width="11.5" customWidth="1"/>
    <col min="11" max="11" width="13.5" customWidth="1"/>
    <col min="13" max="13" width="9.6640625" customWidth="1"/>
  </cols>
  <sheetData>
    <row r="1" spans="1:13" x14ac:dyDescent="0.15">
      <c r="A1" s="196" t="s">
        <v>61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8"/>
    </row>
    <row r="2" spans="1:13" x14ac:dyDescent="0.15">
      <c r="A2" s="199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1"/>
    </row>
    <row r="3" spans="1:13" x14ac:dyDescent="0.15">
      <c r="A3" s="202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4"/>
    </row>
    <row r="4" spans="1:13" x14ac:dyDescent="0.15">
      <c r="A4" s="223" t="s">
        <v>67</v>
      </c>
      <c r="B4" s="208"/>
    </row>
    <row r="5" spans="1:13" ht="12.75" customHeight="1" x14ac:dyDescent="0.15">
      <c r="A5" s="224" t="s">
        <v>44</v>
      </c>
      <c r="B5" s="225"/>
      <c r="C5" s="226"/>
      <c r="E5" s="224" t="s">
        <v>43</v>
      </c>
      <c r="F5" s="225"/>
      <c r="G5" s="226"/>
      <c r="I5" s="224" t="s">
        <v>57</v>
      </c>
      <c r="J5" s="225"/>
      <c r="K5" s="226"/>
    </row>
    <row r="6" spans="1:13" x14ac:dyDescent="0.15">
      <c r="A6" s="227"/>
      <c r="B6" s="228"/>
      <c r="C6" s="229"/>
      <c r="E6" s="227"/>
      <c r="F6" s="228"/>
      <c r="G6" s="229"/>
      <c r="I6" s="227"/>
      <c r="J6" s="228"/>
      <c r="K6" s="229"/>
    </row>
    <row r="7" spans="1:13" ht="14" x14ac:dyDescent="0.15">
      <c r="A7" s="1" t="s">
        <v>22</v>
      </c>
      <c r="B7" s="1" t="s">
        <v>37</v>
      </c>
      <c r="C7" s="1"/>
      <c r="E7" s="1" t="s">
        <v>22</v>
      </c>
      <c r="F7" s="1" t="s">
        <v>37</v>
      </c>
      <c r="G7" s="1"/>
      <c r="I7" s="1" t="s">
        <v>22</v>
      </c>
      <c r="J7" s="1" t="s">
        <v>37</v>
      </c>
      <c r="K7" s="1"/>
    </row>
    <row r="8" spans="1:13" ht="14" x14ac:dyDescent="0.15">
      <c r="A8" s="1" t="s">
        <v>23</v>
      </c>
      <c r="B8" s="1">
        <v>46</v>
      </c>
      <c r="C8" s="1"/>
      <c r="E8" s="1" t="s">
        <v>23</v>
      </c>
      <c r="F8" s="1">
        <v>6</v>
      </c>
      <c r="G8" s="1"/>
      <c r="I8" s="1" t="s">
        <v>23</v>
      </c>
      <c r="J8" s="1">
        <v>1021</v>
      </c>
      <c r="K8" s="1"/>
    </row>
    <row r="9" spans="1:13" ht="28" x14ac:dyDescent="0.15">
      <c r="A9" s="1" t="s">
        <v>50</v>
      </c>
      <c r="B9" s="1">
        <v>96</v>
      </c>
      <c r="C9" s="1"/>
      <c r="E9" s="1" t="s">
        <v>50</v>
      </c>
      <c r="F9" s="1">
        <v>6</v>
      </c>
      <c r="G9" s="1"/>
      <c r="I9" s="1" t="s">
        <v>50</v>
      </c>
      <c r="J9" s="1">
        <v>2112</v>
      </c>
      <c r="K9" s="1"/>
    </row>
    <row r="10" spans="1:13" ht="28" x14ac:dyDescent="0.15">
      <c r="A10" s="1" t="s">
        <v>27</v>
      </c>
      <c r="B10" s="1">
        <v>46</v>
      </c>
      <c r="C10" s="1"/>
      <c r="E10" s="1" t="s">
        <v>27</v>
      </c>
      <c r="F10" s="1">
        <v>6</v>
      </c>
      <c r="G10" s="1"/>
      <c r="I10" s="1" t="s">
        <v>27</v>
      </c>
      <c r="J10" s="1">
        <v>1012</v>
      </c>
      <c r="K10" s="1"/>
    </row>
    <row r="11" spans="1:13" ht="28" x14ac:dyDescent="0.15">
      <c r="A11" s="1" t="s">
        <v>24</v>
      </c>
      <c r="B11" s="1">
        <v>47</v>
      </c>
      <c r="C11" s="1"/>
      <c r="E11" s="1" t="s">
        <v>24</v>
      </c>
      <c r="F11" s="1">
        <v>4</v>
      </c>
      <c r="G11" s="1"/>
      <c r="I11" s="1" t="s">
        <v>24</v>
      </c>
      <c r="J11" s="1">
        <v>1034</v>
      </c>
      <c r="K11" s="1"/>
    </row>
    <row r="12" spans="1:13" ht="14" x14ac:dyDescent="0.15">
      <c r="A12" s="1" t="s">
        <v>30</v>
      </c>
      <c r="B12" s="1">
        <v>92</v>
      </c>
      <c r="C12" s="1"/>
      <c r="E12" s="1" t="s">
        <v>30</v>
      </c>
      <c r="F12" s="1">
        <v>20</v>
      </c>
      <c r="G12" s="1"/>
      <c r="I12" s="1" t="s">
        <v>30</v>
      </c>
      <c r="J12" s="1">
        <v>2024</v>
      </c>
      <c r="K12" s="1"/>
    </row>
    <row r="13" spans="1:13" ht="14" x14ac:dyDescent="0.15">
      <c r="A13" s="1" t="s">
        <v>33</v>
      </c>
      <c r="B13" s="1">
        <v>46</v>
      </c>
      <c r="C13" s="1"/>
      <c r="E13" s="1" t="s">
        <v>33</v>
      </c>
      <c r="F13" s="1">
        <v>10</v>
      </c>
      <c r="G13" s="1"/>
      <c r="I13" s="1" t="s">
        <v>33</v>
      </c>
      <c r="J13" s="1">
        <v>1012</v>
      </c>
      <c r="K13" s="1"/>
    </row>
    <row r="14" spans="1:13" ht="14" x14ac:dyDescent="0.15">
      <c r="A14" s="1" t="s">
        <v>28</v>
      </c>
      <c r="B14" s="1">
        <v>92</v>
      </c>
      <c r="C14" s="1"/>
      <c r="E14" s="1" t="s">
        <v>28</v>
      </c>
      <c r="F14" s="1">
        <v>14</v>
      </c>
      <c r="G14" s="1"/>
      <c r="I14" s="1" t="s">
        <v>28</v>
      </c>
      <c r="J14" s="1">
        <v>2024</v>
      </c>
      <c r="K14" s="1"/>
    </row>
    <row r="15" spans="1:13" ht="14" x14ac:dyDescent="0.15">
      <c r="A15" s="1" t="s">
        <v>26</v>
      </c>
      <c r="B15" s="1">
        <v>92</v>
      </c>
      <c r="C15" s="1"/>
      <c r="E15" s="1" t="s">
        <v>26</v>
      </c>
      <c r="F15" s="1">
        <v>20</v>
      </c>
      <c r="G15" s="1"/>
      <c r="I15" s="1" t="s">
        <v>26</v>
      </c>
      <c r="J15" s="1">
        <v>2024</v>
      </c>
      <c r="K15" s="1"/>
    </row>
    <row r="16" spans="1:13" ht="14" x14ac:dyDescent="0.15">
      <c r="A16" s="1" t="s">
        <v>25</v>
      </c>
      <c r="B16" s="1">
        <v>12</v>
      </c>
      <c r="C16" s="1"/>
      <c r="E16" s="1" t="s">
        <v>25</v>
      </c>
      <c r="F16" s="1">
        <v>12</v>
      </c>
      <c r="G16" s="1"/>
      <c r="I16" s="1" t="s">
        <v>25</v>
      </c>
      <c r="J16" s="1">
        <v>264</v>
      </c>
      <c r="K16" s="1"/>
    </row>
    <row r="17" spans="1:14" ht="28" x14ac:dyDescent="0.15">
      <c r="A17" s="1" t="s">
        <v>29</v>
      </c>
      <c r="B17" s="1">
        <v>46</v>
      </c>
      <c r="C17" s="1"/>
      <c r="E17" s="1" t="s">
        <v>29</v>
      </c>
      <c r="F17" s="1">
        <v>10</v>
      </c>
      <c r="G17" s="1"/>
      <c r="I17" s="1" t="s">
        <v>29</v>
      </c>
      <c r="J17" s="1">
        <v>1012</v>
      </c>
      <c r="K17" s="1"/>
    </row>
    <row r="19" spans="1:14" ht="12.75" customHeight="1" x14ac:dyDescent="0.15">
      <c r="A19" s="224" t="s">
        <v>45</v>
      </c>
      <c r="B19" s="225"/>
      <c r="C19" s="226"/>
      <c r="E19" s="224" t="s">
        <v>41</v>
      </c>
      <c r="F19" s="225"/>
      <c r="G19" s="226"/>
    </row>
    <row r="20" spans="1:14" x14ac:dyDescent="0.15">
      <c r="A20" s="227"/>
      <c r="B20" s="228"/>
      <c r="C20" s="229"/>
      <c r="E20" s="227"/>
      <c r="F20" s="228"/>
      <c r="G20" s="229"/>
    </row>
    <row r="21" spans="1:14" ht="14" x14ac:dyDescent="0.15">
      <c r="A21" s="1" t="s">
        <v>22</v>
      </c>
      <c r="B21" s="1" t="s">
        <v>37</v>
      </c>
      <c r="C21" s="1"/>
      <c r="E21" s="1" t="s">
        <v>22</v>
      </c>
      <c r="F21" s="1" t="s">
        <v>37</v>
      </c>
      <c r="G21" s="1"/>
    </row>
    <row r="22" spans="1:14" ht="14" x14ac:dyDescent="0.15">
      <c r="A22" s="1" t="s">
        <v>23</v>
      </c>
      <c r="B22" s="1">
        <v>0</v>
      </c>
      <c r="C22" s="1"/>
      <c r="E22" s="1" t="s">
        <v>23</v>
      </c>
      <c r="F22" s="1">
        <v>0</v>
      </c>
      <c r="G22" s="1"/>
    </row>
    <row r="23" spans="1:14" ht="28" x14ac:dyDescent="0.15">
      <c r="A23" s="1" t="s">
        <v>27</v>
      </c>
      <c r="B23" s="1">
        <v>0</v>
      </c>
      <c r="C23" s="1"/>
      <c r="E23" s="1" t="s">
        <v>27</v>
      </c>
      <c r="F23" s="1">
        <v>0</v>
      </c>
      <c r="G23" s="1"/>
    </row>
    <row r="24" spans="1:14" ht="28" x14ac:dyDescent="0.15">
      <c r="A24" s="1" t="s">
        <v>24</v>
      </c>
      <c r="B24" s="1">
        <v>80</v>
      </c>
      <c r="C24" s="1"/>
      <c r="E24" s="1" t="s">
        <v>24</v>
      </c>
      <c r="F24" s="1">
        <v>4</v>
      </c>
      <c r="G24" s="1"/>
    </row>
    <row r="25" spans="1:14" ht="14" x14ac:dyDescent="0.15">
      <c r="A25" s="1" t="s">
        <v>30</v>
      </c>
      <c r="B25" s="1">
        <v>160</v>
      </c>
      <c r="C25" s="1"/>
      <c r="E25" s="1" t="s">
        <v>30</v>
      </c>
      <c r="F25" s="1">
        <v>8</v>
      </c>
      <c r="G25" s="1"/>
    </row>
    <row r="26" spans="1:14" ht="14" x14ac:dyDescent="0.15">
      <c r="A26" s="1" t="s">
        <v>33</v>
      </c>
      <c r="B26" s="1">
        <v>80</v>
      </c>
      <c r="C26" s="1"/>
      <c r="E26" s="1" t="s">
        <v>33</v>
      </c>
      <c r="F26" s="1">
        <v>4</v>
      </c>
      <c r="G26" s="1"/>
    </row>
    <row r="27" spans="1:14" ht="14" x14ac:dyDescent="0.15">
      <c r="A27" s="1" t="s">
        <v>28</v>
      </c>
      <c r="B27" s="1">
        <v>160</v>
      </c>
      <c r="C27" s="1"/>
      <c r="E27" s="1" t="s">
        <v>28</v>
      </c>
      <c r="F27" s="1">
        <v>8</v>
      </c>
      <c r="G27" s="1"/>
    </row>
    <row r="28" spans="1:14" ht="14" x14ac:dyDescent="0.15">
      <c r="A28" s="1" t="s">
        <v>26</v>
      </c>
      <c r="B28" s="1">
        <v>160</v>
      </c>
      <c r="C28" s="1"/>
      <c r="E28" s="1" t="s">
        <v>26</v>
      </c>
      <c r="F28" s="1">
        <v>8</v>
      </c>
      <c r="G28" s="1"/>
    </row>
    <row r="29" spans="1:14" ht="14" x14ac:dyDescent="0.15">
      <c r="A29" s="1" t="s">
        <v>25</v>
      </c>
      <c r="B29" s="1">
        <v>0</v>
      </c>
      <c r="C29" s="1"/>
      <c r="E29" s="1" t="s">
        <v>25</v>
      </c>
      <c r="F29" s="1">
        <v>0</v>
      </c>
      <c r="G29" s="1"/>
    </row>
    <row r="30" spans="1:14" ht="28" x14ac:dyDescent="0.15">
      <c r="A30" s="1" t="s">
        <v>29</v>
      </c>
      <c r="B30" s="1">
        <v>80</v>
      </c>
      <c r="C30" s="1"/>
      <c r="E30" s="1" t="s">
        <v>29</v>
      </c>
      <c r="F30" s="1">
        <v>4</v>
      </c>
      <c r="G30" s="1"/>
    </row>
    <row r="31" spans="1:14" x14ac:dyDescent="0.15">
      <c r="A31" s="10"/>
      <c r="B31" s="10"/>
      <c r="C31" s="10"/>
      <c r="D31" s="10"/>
      <c r="E31" s="10"/>
      <c r="F31" s="10"/>
      <c r="G31" s="10"/>
      <c r="H31" s="10"/>
      <c r="I31" s="230" t="s">
        <v>70</v>
      </c>
      <c r="J31" s="231"/>
      <c r="K31" s="231"/>
      <c r="L31" s="231"/>
      <c r="M31" s="232"/>
      <c r="N31" s="10"/>
    </row>
    <row r="32" spans="1:14" x14ac:dyDescent="0.15">
      <c r="A32" s="224" t="s">
        <v>46</v>
      </c>
      <c r="B32" s="225"/>
      <c r="C32" s="226"/>
      <c r="E32" s="224" t="s">
        <v>42</v>
      </c>
      <c r="F32" s="225"/>
      <c r="G32" s="226"/>
      <c r="H32" s="10"/>
      <c r="I32" s="215"/>
      <c r="J32" s="209" t="s">
        <v>34</v>
      </c>
      <c r="K32" s="211" t="s">
        <v>35</v>
      </c>
      <c r="L32" s="213" t="s">
        <v>36</v>
      </c>
      <c r="M32" s="217" t="s">
        <v>56</v>
      </c>
      <c r="N32" s="10"/>
    </row>
    <row r="33" spans="1:14" x14ac:dyDescent="0.15">
      <c r="A33" s="227"/>
      <c r="B33" s="228"/>
      <c r="C33" s="229"/>
      <c r="E33" s="227"/>
      <c r="F33" s="228"/>
      <c r="G33" s="229"/>
      <c r="H33" s="10"/>
      <c r="I33" s="216"/>
      <c r="J33" s="210"/>
      <c r="K33" s="212"/>
      <c r="L33" s="214"/>
      <c r="M33" s="218"/>
      <c r="N33" s="10"/>
    </row>
    <row r="34" spans="1:14" ht="14" x14ac:dyDescent="0.15">
      <c r="A34" s="1" t="s">
        <v>22</v>
      </c>
      <c r="B34" s="1" t="s">
        <v>37</v>
      </c>
      <c r="C34" s="1"/>
      <c r="E34" s="1" t="s">
        <v>22</v>
      </c>
      <c r="F34" s="1" t="s">
        <v>37</v>
      </c>
      <c r="G34" s="1"/>
      <c r="H34" s="10"/>
      <c r="I34" s="1" t="s">
        <v>22</v>
      </c>
      <c r="J34" s="6"/>
      <c r="K34" s="6"/>
      <c r="L34" s="6"/>
      <c r="M34" s="6"/>
      <c r="N34" s="10"/>
    </row>
    <row r="35" spans="1:14" ht="14" x14ac:dyDescent="0.15">
      <c r="A35" s="1" t="s">
        <v>23</v>
      </c>
      <c r="B35" s="1">
        <v>36</v>
      </c>
      <c r="C35" s="1"/>
      <c r="E35" s="1" t="s">
        <v>23</v>
      </c>
      <c r="F35" s="1">
        <v>36</v>
      </c>
      <c r="G35" s="1"/>
      <c r="H35" s="10"/>
      <c r="I35" s="1" t="s">
        <v>23</v>
      </c>
      <c r="J35" s="1">
        <f t="shared" ref="J35:J40" si="0">SUM(F35*3)</f>
        <v>108</v>
      </c>
      <c r="K35" s="1">
        <f t="shared" ref="K35:K42" si="1">SUM(F35*7)</f>
        <v>252</v>
      </c>
      <c r="L35" s="1">
        <f t="shared" ref="L35:L42" si="2">SUM(F35*21)</f>
        <v>756</v>
      </c>
      <c r="M35" s="1">
        <f t="shared" ref="M35:M42" si="3">SUM(F35*30)</f>
        <v>1080</v>
      </c>
      <c r="N35" s="10"/>
    </row>
    <row r="36" spans="1:14" ht="28" x14ac:dyDescent="0.15">
      <c r="A36" s="1" t="s">
        <v>27</v>
      </c>
      <c r="B36" s="1">
        <v>36</v>
      </c>
      <c r="C36" s="1"/>
      <c r="E36" s="1" t="s">
        <v>27</v>
      </c>
      <c r="F36" s="1">
        <v>36</v>
      </c>
      <c r="G36" s="1"/>
      <c r="H36" s="10"/>
      <c r="I36" s="1" t="s">
        <v>27</v>
      </c>
      <c r="J36" s="1">
        <f t="shared" si="0"/>
        <v>108</v>
      </c>
      <c r="K36" s="1">
        <f t="shared" si="1"/>
        <v>252</v>
      </c>
      <c r="L36" s="1">
        <f t="shared" si="2"/>
        <v>756</v>
      </c>
      <c r="M36" s="1">
        <f t="shared" si="3"/>
        <v>1080</v>
      </c>
      <c r="N36" s="10"/>
    </row>
    <row r="37" spans="1:14" ht="28" x14ac:dyDescent="0.15">
      <c r="A37" s="1" t="s">
        <v>24</v>
      </c>
      <c r="B37" s="1">
        <v>36</v>
      </c>
      <c r="C37" s="1"/>
      <c r="E37" s="1" t="s">
        <v>24</v>
      </c>
      <c r="F37" s="1">
        <v>36</v>
      </c>
      <c r="G37" s="1"/>
      <c r="H37" s="10"/>
      <c r="I37" s="1" t="s">
        <v>24</v>
      </c>
      <c r="J37" s="1">
        <f t="shared" si="0"/>
        <v>108</v>
      </c>
      <c r="K37" s="1">
        <f t="shared" si="1"/>
        <v>252</v>
      </c>
      <c r="L37" s="1">
        <f t="shared" si="2"/>
        <v>756</v>
      </c>
      <c r="M37" s="1">
        <f t="shared" si="3"/>
        <v>1080</v>
      </c>
      <c r="N37" s="10"/>
    </row>
    <row r="38" spans="1:14" ht="14" x14ac:dyDescent="0.15">
      <c r="A38" s="1" t="s">
        <v>30</v>
      </c>
      <c r="B38" s="1">
        <v>72</v>
      </c>
      <c r="C38" s="1"/>
      <c r="E38" s="1" t="s">
        <v>30</v>
      </c>
      <c r="F38" s="1">
        <v>72</v>
      </c>
      <c r="G38" s="1"/>
      <c r="H38" s="10"/>
      <c r="I38" s="1" t="s">
        <v>30</v>
      </c>
      <c r="J38" s="1">
        <f t="shared" si="0"/>
        <v>216</v>
      </c>
      <c r="K38" s="1">
        <f t="shared" si="1"/>
        <v>504</v>
      </c>
      <c r="L38" s="1">
        <f t="shared" si="2"/>
        <v>1512</v>
      </c>
      <c r="M38" s="1">
        <f t="shared" si="3"/>
        <v>2160</v>
      </c>
      <c r="N38" s="10"/>
    </row>
    <row r="39" spans="1:14" ht="14" x14ac:dyDescent="0.15">
      <c r="A39" s="1" t="s">
        <v>33</v>
      </c>
      <c r="B39" s="1">
        <v>36</v>
      </c>
      <c r="C39" s="1"/>
      <c r="E39" s="1" t="s">
        <v>33</v>
      </c>
      <c r="F39" s="1">
        <v>36</v>
      </c>
      <c r="G39" s="1"/>
      <c r="H39" s="10"/>
      <c r="I39" s="1" t="s">
        <v>33</v>
      </c>
      <c r="J39" s="1">
        <f t="shared" si="0"/>
        <v>108</v>
      </c>
      <c r="K39" s="1">
        <f t="shared" si="1"/>
        <v>252</v>
      </c>
      <c r="L39" s="1">
        <f t="shared" si="2"/>
        <v>756</v>
      </c>
      <c r="M39" s="1">
        <f t="shared" si="3"/>
        <v>1080</v>
      </c>
      <c r="N39" s="10"/>
    </row>
    <row r="40" spans="1:14" ht="14" x14ac:dyDescent="0.15">
      <c r="A40" s="1" t="s">
        <v>28</v>
      </c>
      <c r="B40" s="1">
        <v>72</v>
      </c>
      <c r="C40" s="1"/>
      <c r="E40" s="1" t="s">
        <v>28</v>
      </c>
      <c r="F40" s="1">
        <v>72</v>
      </c>
      <c r="G40" s="1"/>
      <c r="H40" s="10"/>
      <c r="I40" s="1" t="s">
        <v>28</v>
      </c>
      <c r="J40" s="1">
        <f t="shared" si="0"/>
        <v>216</v>
      </c>
      <c r="K40" s="1">
        <f t="shared" si="1"/>
        <v>504</v>
      </c>
      <c r="L40" s="1">
        <f t="shared" si="2"/>
        <v>1512</v>
      </c>
      <c r="M40" s="1">
        <f t="shared" si="3"/>
        <v>2160</v>
      </c>
      <c r="N40" s="10"/>
    </row>
    <row r="41" spans="1:14" ht="14" x14ac:dyDescent="0.15">
      <c r="A41" s="1" t="s">
        <v>26</v>
      </c>
      <c r="B41" s="1">
        <v>72</v>
      </c>
      <c r="C41" s="1"/>
      <c r="E41" s="1" t="s">
        <v>26</v>
      </c>
      <c r="F41" s="1">
        <v>72</v>
      </c>
      <c r="G41" s="1"/>
      <c r="H41" s="10"/>
      <c r="I41" s="1" t="s">
        <v>26</v>
      </c>
      <c r="J41" s="1">
        <f>SUM(F41+3)</f>
        <v>75</v>
      </c>
      <c r="K41" s="1">
        <f t="shared" si="1"/>
        <v>504</v>
      </c>
      <c r="L41" s="1">
        <f t="shared" si="2"/>
        <v>1512</v>
      </c>
      <c r="M41" s="1">
        <f t="shared" si="3"/>
        <v>2160</v>
      </c>
      <c r="N41" s="10"/>
    </row>
    <row r="42" spans="1:14" ht="28" x14ac:dyDescent="0.15">
      <c r="A42" s="1" t="s">
        <v>29</v>
      </c>
      <c r="B42" s="1">
        <v>36</v>
      </c>
      <c r="C42" s="1"/>
      <c r="E42" s="1" t="s">
        <v>29</v>
      </c>
      <c r="F42" s="1">
        <v>36</v>
      </c>
      <c r="G42" s="1"/>
      <c r="H42" s="10"/>
      <c r="I42" s="1" t="s">
        <v>29</v>
      </c>
      <c r="J42" s="1">
        <f>SUM(F42*3)</f>
        <v>108</v>
      </c>
      <c r="K42" s="1">
        <f t="shared" si="1"/>
        <v>252</v>
      </c>
      <c r="L42" s="1">
        <f t="shared" si="2"/>
        <v>756</v>
      </c>
      <c r="M42" s="1">
        <f t="shared" si="3"/>
        <v>1080</v>
      </c>
      <c r="N42" s="10"/>
    </row>
    <row r="43" spans="1:14" x14ac:dyDescent="0.1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</row>
    <row r="44" spans="1:14" x14ac:dyDescent="0.15">
      <c r="A44" s="224" t="s">
        <v>47</v>
      </c>
      <c r="B44" s="225"/>
      <c r="C44" s="226"/>
      <c r="E44" s="224" t="s">
        <v>48</v>
      </c>
      <c r="F44" s="225"/>
      <c r="G44" s="226"/>
    </row>
    <row r="45" spans="1:14" x14ac:dyDescent="0.15">
      <c r="A45" s="227"/>
      <c r="B45" s="228"/>
      <c r="C45" s="229"/>
      <c r="E45" s="227"/>
      <c r="F45" s="228"/>
      <c r="G45" s="229"/>
    </row>
    <row r="46" spans="1:14" ht="14" x14ac:dyDescent="0.15">
      <c r="A46" s="1" t="s">
        <v>22</v>
      </c>
      <c r="B46" s="1" t="s">
        <v>37</v>
      </c>
      <c r="C46" s="1" t="s">
        <v>49</v>
      </c>
      <c r="E46" s="1" t="s">
        <v>22</v>
      </c>
      <c r="F46" s="1" t="s">
        <v>37</v>
      </c>
      <c r="G46" s="1"/>
    </row>
    <row r="47" spans="1:14" ht="14" x14ac:dyDescent="0.15">
      <c r="A47" s="1" t="s">
        <v>23</v>
      </c>
      <c r="B47" s="1">
        <v>24</v>
      </c>
      <c r="C47" s="1"/>
      <c r="E47" s="1" t="s">
        <v>23</v>
      </c>
      <c r="F47" s="1">
        <v>4</v>
      </c>
      <c r="G47" s="1"/>
    </row>
    <row r="48" spans="1:14" ht="42" x14ac:dyDescent="0.15">
      <c r="A48" s="1" t="s">
        <v>68</v>
      </c>
      <c r="B48" s="1">
        <v>350</v>
      </c>
      <c r="C48" s="1">
        <v>350</v>
      </c>
      <c r="E48" s="1" t="s">
        <v>58</v>
      </c>
      <c r="F48" s="1">
        <v>4</v>
      </c>
      <c r="G48" s="1"/>
    </row>
    <row r="49" spans="1:10" ht="24" customHeight="1" x14ac:dyDescent="0.15">
      <c r="A49" s="1" t="s">
        <v>24</v>
      </c>
      <c r="B49" s="1">
        <v>18</v>
      </c>
      <c r="C49" s="1"/>
      <c r="E49" s="1" t="s">
        <v>24</v>
      </c>
      <c r="F49" s="1">
        <v>3</v>
      </c>
      <c r="G49" s="1"/>
    </row>
    <row r="50" spans="1:10" ht="20.25" customHeight="1" x14ac:dyDescent="0.15">
      <c r="A50" s="1" t="s">
        <v>30</v>
      </c>
      <c r="B50" s="1">
        <v>84</v>
      </c>
      <c r="C50" s="1"/>
      <c r="E50" s="1" t="s">
        <v>30</v>
      </c>
      <c r="F50" s="1">
        <v>14</v>
      </c>
      <c r="G50" s="1"/>
    </row>
    <row r="51" spans="1:10" ht="14" x14ac:dyDescent="0.15">
      <c r="A51" s="1" t="s">
        <v>33</v>
      </c>
      <c r="B51" s="1">
        <v>18</v>
      </c>
      <c r="C51" s="1"/>
      <c r="E51" s="1" t="s">
        <v>33</v>
      </c>
      <c r="F51" s="1">
        <v>3</v>
      </c>
      <c r="G51" s="1"/>
    </row>
    <row r="52" spans="1:10" ht="20.25" customHeight="1" x14ac:dyDescent="0.15">
      <c r="A52" s="1" t="s">
        <v>28</v>
      </c>
      <c r="B52" s="1">
        <v>36</v>
      </c>
      <c r="C52" s="1"/>
      <c r="E52" s="1" t="s">
        <v>28</v>
      </c>
      <c r="F52" s="1">
        <v>6</v>
      </c>
      <c r="G52" s="1"/>
    </row>
    <row r="53" spans="1:10" ht="14" x14ac:dyDescent="0.15">
      <c r="A53" s="1" t="s">
        <v>26</v>
      </c>
      <c r="B53" s="1">
        <v>36</v>
      </c>
      <c r="C53" s="1"/>
      <c r="E53" s="1" t="s">
        <v>26</v>
      </c>
      <c r="F53" s="1">
        <v>6</v>
      </c>
      <c r="G53" s="1"/>
    </row>
    <row r="54" spans="1:10" ht="24.75" customHeight="1" x14ac:dyDescent="0.15">
      <c r="A54" s="1" t="s">
        <v>29</v>
      </c>
      <c r="B54" s="1">
        <v>36</v>
      </c>
      <c r="C54" s="1"/>
      <c r="E54" s="1" t="s">
        <v>29</v>
      </c>
      <c r="F54" s="1">
        <v>3</v>
      </c>
      <c r="G54" s="1"/>
    </row>
    <row r="57" spans="1:10" x14ac:dyDescent="0.15">
      <c r="A57" s="205" t="s">
        <v>55</v>
      </c>
      <c r="B57" s="206"/>
      <c r="C57" s="206"/>
      <c r="D57" s="207"/>
      <c r="E57" s="208"/>
      <c r="G57" s="205" t="s">
        <v>63</v>
      </c>
      <c r="H57" s="206"/>
      <c r="I57" s="206"/>
      <c r="J57" s="208"/>
    </row>
    <row r="58" spans="1:10" ht="14" x14ac:dyDescent="0.15">
      <c r="A58" s="219" t="s">
        <v>51</v>
      </c>
      <c r="B58" s="220"/>
      <c r="C58" s="220"/>
      <c r="D58" s="221"/>
      <c r="E58" s="222"/>
      <c r="G58" s="9" t="s">
        <v>53</v>
      </c>
      <c r="H58" s="9" t="s">
        <v>35</v>
      </c>
      <c r="I58" s="9" t="s">
        <v>36</v>
      </c>
      <c r="J58" s="9" t="s">
        <v>56</v>
      </c>
    </row>
    <row r="59" spans="1:10" ht="28" x14ac:dyDescent="0.15">
      <c r="A59" s="1" t="s">
        <v>22</v>
      </c>
      <c r="B59" s="1" t="s">
        <v>37</v>
      </c>
      <c r="C59" s="1" t="s">
        <v>38</v>
      </c>
      <c r="D59" s="1" t="s">
        <v>64</v>
      </c>
      <c r="E59" s="1" t="s">
        <v>65</v>
      </c>
      <c r="G59" s="1" t="s">
        <v>54</v>
      </c>
      <c r="H59" s="1" t="s">
        <v>54</v>
      </c>
      <c r="I59" s="1" t="s">
        <v>54</v>
      </c>
      <c r="J59" s="1" t="s">
        <v>54</v>
      </c>
    </row>
    <row r="60" spans="1:10" ht="14" x14ac:dyDescent="0.15">
      <c r="A60" s="1" t="s">
        <v>23</v>
      </c>
      <c r="B60" s="1">
        <f>SUM(B8+F8+B22+F22+B35+F35+B47+F47+J8)</f>
        <v>1173</v>
      </c>
      <c r="C60" s="1"/>
      <c r="D60" s="1"/>
      <c r="E60" s="1"/>
      <c r="G60" s="1">
        <f>SUM(F36*3)</f>
        <v>108</v>
      </c>
      <c r="H60" s="1">
        <f>SUM(F36*7)</f>
        <v>252</v>
      </c>
      <c r="I60" s="1">
        <f>SUM(F36*21)</f>
        <v>756</v>
      </c>
      <c r="J60" s="1">
        <f>SUM(F36*30)</f>
        <v>1080</v>
      </c>
    </row>
    <row r="61" spans="1:10" ht="14" x14ac:dyDescent="0.15">
      <c r="A61" s="1" t="s">
        <v>50</v>
      </c>
      <c r="B61" s="1">
        <f>SUM(B9+F9+J9)</f>
        <v>2214</v>
      </c>
      <c r="C61" s="1"/>
      <c r="D61" s="1"/>
      <c r="E61" s="1"/>
      <c r="G61" s="1">
        <v>0</v>
      </c>
      <c r="H61" s="1">
        <v>0</v>
      </c>
      <c r="I61" s="1">
        <v>0</v>
      </c>
      <c r="J61" s="1">
        <v>0</v>
      </c>
    </row>
    <row r="62" spans="1:10" ht="42" x14ac:dyDescent="0.15">
      <c r="A62" s="1" t="s">
        <v>58</v>
      </c>
      <c r="B62" s="1">
        <f>SUM(B48+F48)</f>
        <v>354</v>
      </c>
      <c r="C62" s="1">
        <v>350</v>
      </c>
      <c r="D62" s="1"/>
      <c r="E62" s="1"/>
      <c r="G62" s="1">
        <v>0</v>
      </c>
      <c r="H62" s="1">
        <v>0</v>
      </c>
      <c r="I62" s="1">
        <v>0</v>
      </c>
      <c r="J62" s="1">
        <v>0</v>
      </c>
    </row>
    <row r="63" spans="1:10" ht="14" x14ac:dyDescent="0.15">
      <c r="A63" s="1" t="s">
        <v>52</v>
      </c>
      <c r="B63" s="1">
        <f>SUM(B10+F10+B23+F23+B36+F36+J10)</f>
        <v>1136</v>
      </c>
      <c r="C63" s="1"/>
      <c r="D63" s="1"/>
      <c r="E63" s="1"/>
      <c r="G63" s="1">
        <f t="shared" ref="G63:G68" si="4">SUM(F36*3)</f>
        <v>108</v>
      </c>
      <c r="H63" s="1">
        <f t="shared" ref="H63:H68" si="5">SUM(F36*7)</f>
        <v>252</v>
      </c>
      <c r="I63" s="1">
        <f t="shared" ref="I63:I68" si="6">SUM(F36*21)</f>
        <v>756</v>
      </c>
      <c r="J63" s="1">
        <f t="shared" ref="J63:J68" si="7">SUM(F36*30)</f>
        <v>1080</v>
      </c>
    </row>
    <row r="64" spans="1:10" ht="14" x14ac:dyDescent="0.15">
      <c r="A64" s="1" t="s">
        <v>24</v>
      </c>
      <c r="B64" s="1">
        <f>SUM(B11+F11+B24+F24+B37+F37+B49+F49+J11)</f>
        <v>1262</v>
      </c>
      <c r="C64" s="1"/>
      <c r="D64" s="1"/>
      <c r="E64" s="1"/>
      <c r="G64" s="1">
        <f t="shared" si="4"/>
        <v>108</v>
      </c>
      <c r="H64" s="1">
        <f t="shared" si="5"/>
        <v>252</v>
      </c>
      <c r="I64" s="1">
        <f t="shared" si="6"/>
        <v>756</v>
      </c>
      <c r="J64" s="1">
        <f t="shared" si="7"/>
        <v>1080</v>
      </c>
    </row>
    <row r="65" spans="1:10" ht="14" x14ac:dyDescent="0.15">
      <c r="A65" s="1" t="s">
        <v>30</v>
      </c>
      <c r="B65" s="1">
        <f>SUM(B12+F12+B25+F25+B38+F38+B50+F50+J12)</f>
        <v>2546</v>
      </c>
      <c r="C65" s="1"/>
      <c r="D65" s="1"/>
      <c r="E65" s="1"/>
      <c r="G65" s="1">
        <f t="shared" si="4"/>
        <v>216</v>
      </c>
      <c r="H65" s="1">
        <f t="shared" si="5"/>
        <v>504</v>
      </c>
      <c r="I65" s="1">
        <f t="shared" si="6"/>
        <v>1512</v>
      </c>
      <c r="J65" s="1">
        <f t="shared" si="7"/>
        <v>2160</v>
      </c>
    </row>
    <row r="66" spans="1:10" ht="14" x14ac:dyDescent="0.15">
      <c r="A66" s="1" t="s">
        <v>33</v>
      </c>
      <c r="B66" s="1">
        <f>SUM(B13+F13+J13+B26+F26+B39+F39+B51+F51)</f>
        <v>1245</v>
      </c>
      <c r="C66" s="1"/>
      <c r="D66" s="1"/>
      <c r="E66" s="1"/>
      <c r="G66" s="1">
        <f t="shared" si="4"/>
        <v>108</v>
      </c>
      <c r="H66" s="1">
        <f t="shared" si="5"/>
        <v>252</v>
      </c>
      <c r="I66" s="1">
        <f t="shared" si="6"/>
        <v>756</v>
      </c>
      <c r="J66" s="1">
        <f t="shared" si="7"/>
        <v>1080</v>
      </c>
    </row>
    <row r="67" spans="1:10" ht="14" x14ac:dyDescent="0.15">
      <c r="A67" s="1" t="s">
        <v>28</v>
      </c>
      <c r="B67" s="1">
        <f>SUM(B12+F12+B27+F27+B40+F40+B52+F52+J14)</f>
        <v>2490</v>
      </c>
      <c r="C67" s="1"/>
      <c r="D67" s="1"/>
      <c r="E67" s="1"/>
      <c r="G67" s="1">
        <f t="shared" si="4"/>
        <v>216</v>
      </c>
      <c r="H67" s="1">
        <f t="shared" si="5"/>
        <v>504</v>
      </c>
      <c r="I67" s="1">
        <f t="shared" si="6"/>
        <v>1512</v>
      </c>
      <c r="J67" s="1">
        <f t="shared" si="7"/>
        <v>2160</v>
      </c>
    </row>
    <row r="68" spans="1:10" ht="14" x14ac:dyDescent="0.15">
      <c r="A68" s="1" t="s">
        <v>26</v>
      </c>
      <c r="B68" s="1">
        <f>SUM(B15+F15+B28+F28+B41+F41+B53+F53+J15)</f>
        <v>2490</v>
      </c>
      <c r="C68" s="1"/>
      <c r="D68" s="1"/>
      <c r="E68" s="1"/>
      <c r="G68" s="1">
        <f t="shared" si="4"/>
        <v>216</v>
      </c>
      <c r="H68" s="1">
        <f t="shared" si="5"/>
        <v>504</v>
      </c>
      <c r="I68" s="1">
        <f t="shared" si="6"/>
        <v>1512</v>
      </c>
      <c r="J68" s="1">
        <f t="shared" si="7"/>
        <v>2160</v>
      </c>
    </row>
    <row r="69" spans="1:10" ht="14" x14ac:dyDescent="0.15">
      <c r="A69" s="1" t="s">
        <v>25</v>
      </c>
      <c r="B69" s="1">
        <f>SUM(B16+F16+J16)</f>
        <v>288</v>
      </c>
      <c r="C69" s="1"/>
      <c r="D69" s="1"/>
      <c r="E69" s="1"/>
      <c r="G69" s="1">
        <v>0</v>
      </c>
      <c r="H69" s="1">
        <v>0</v>
      </c>
      <c r="I69" s="1">
        <v>0</v>
      </c>
      <c r="J69" s="1">
        <v>0</v>
      </c>
    </row>
    <row r="70" spans="1:10" ht="28" x14ac:dyDescent="0.15">
      <c r="A70" s="1" t="s">
        <v>29</v>
      </c>
      <c r="B70" s="1">
        <f>SUM(B17+F17+B30+F30+B42+F42+B54+F54+J17)</f>
        <v>1263</v>
      </c>
      <c r="C70" s="1"/>
      <c r="D70" s="1"/>
      <c r="E70" s="1"/>
      <c r="G70" s="1">
        <f>SUM(F42*3)</f>
        <v>108</v>
      </c>
      <c r="H70" s="1">
        <f>SUM(F42*7)</f>
        <v>252</v>
      </c>
      <c r="I70" s="1">
        <f>SUM(F42*21)</f>
        <v>756</v>
      </c>
      <c r="J70" s="1">
        <f>SUM(F42*30)</f>
        <v>1080</v>
      </c>
    </row>
    <row r="71" spans="1:10" ht="42" x14ac:dyDescent="0.15">
      <c r="A71" s="1" t="s">
        <v>66</v>
      </c>
      <c r="B71" s="1">
        <v>72</v>
      </c>
      <c r="C71" s="1"/>
      <c r="D71" s="1"/>
      <c r="E71" s="1"/>
      <c r="G71" s="1">
        <f>SUM(B71*3)</f>
        <v>216</v>
      </c>
      <c r="H71" s="1">
        <f>SUM(B71*7)</f>
        <v>504</v>
      </c>
      <c r="I71" s="1">
        <f>SUM(B71*21)</f>
        <v>1512</v>
      </c>
      <c r="J71" s="1">
        <f>SUM(B71*30)</f>
        <v>2160</v>
      </c>
    </row>
  </sheetData>
  <mergeCells count="20">
    <mergeCell ref="A58:E58"/>
    <mergeCell ref="A4:B4"/>
    <mergeCell ref="A5:C6"/>
    <mergeCell ref="E5:G6"/>
    <mergeCell ref="A32:C33"/>
    <mergeCell ref="A19:C20"/>
    <mergeCell ref="E19:G20"/>
    <mergeCell ref="E32:G33"/>
    <mergeCell ref="A44:C45"/>
    <mergeCell ref="E44:G45"/>
    <mergeCell ref="G57:J57"/>
    <mergeCell ref="I5:K6"/>
    <mergeCell ref="I31:M31"/>
    <mergeCell ref="A1:M3"/>
    <mergeCell ref="A57:E57"/>
    <mergeCell ref="J32:J33"/>
    <mergeCell ref="K32:K33"/>
    <mergeCell ref="L32:L33"/>
    <mergeCell ref="I32:I33"/>
    <mergeCell ref="M32:M33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70"/>
  <sheetViews>
    <sheetView workbookViewId="0">
      <selection activeCell="A8" sqref="A8:F10"/>
    </sheetView>
  </sheetViews>
  <sheetFormatPr baseColWidth="10" defaultColWidth="8.83203125" defaultRowHeight="13" x14ac:dyDescent="0.15"/>
  <cols>
    <col min="1" max="1" width="9.5" customWidth="1"/>
    <col min="7" max="7" width="4.5" customWidth="1"/>
    <col min="9" max="9" width="9.33203125" customWidth="1"/>
  </cols>
  <sheetData>
    <row r="1" spans="1:9" ht="12.75" customHeight="1" x14ac:dyDescent="0.15">
      <c r="A1" s="196" t="s">
        <v>62</v>
      </c>
      <c r="B1" s="197"/>
      <c r="C1" s="197"/>
      <c r="D1" s="197"/>
      <c r="E1" s="197"/>
      <c r="F1" s="197"/>
      <c r="G1" s="197"/>
      <c r="H1" s="197"/>
      <c r="I1" s="197"/>
    </row>
    <row r="2" spans="1:9" x14ac:dyDescent="0.15">
      <c r="A2" s="199"/>
      <c r="B2" s="200"/>
      <c r="C2" s="200"/>
      <c r="D2" s="200"/>
      <c r="E2" s="200"/>
      <c r="F2" s="200"/>
      <c r="G2" s="200"/>
      <c r="H2" s="200"/>
      <c r="I2" s="200"/>
    </row>
    <row r="3" spans="1:9" x14ac:dyDescent="0.15">
      <c r="A3" s="202"/>
      <c r="B3" s="203"/>
      <c r="C3" s="203"/>
      <c r="D3" s="203"/>
      <c r="E3" s="203"/>
      <c r="F3" s="203"/>
      <c r="G3" s="203"/>
      <c r="H3" s="203"/>
      <c r="I3" s="203"/>
    </row>
    <row r="4" spans="1:9" x14ac:dyDescent="0.15">
      <c r="A4" s="233" t="s">
        <v>20</v>
      </c>
      <c r="B4" s="234"/>
      <c r="C4" s="234"/>
      <c r="D4" s="234"/>
      <c r="E4" s="234"/>
      <c r="F4" s="234"/>
      <c r="G4" s="234"/>
      <c r="H4" s="234"/>
      <c r="I4" s="235"/>
    </row>
    <row r="5" spans="1:9" x14ac:dyDescent="0.15">
      <c r="A5" s="236"/>
      <c r="B5" s="237"/>
      <c r="C5" s="237"/>
      <c r="D5" s="237"/>
      <c r="E5" s="237"/>
      <c r="F5" s="237"/>
      <c r="G5" s="237"/>
      <c r="H5" s="237"/>
      <c r="I5" s="238"/>
    </row>
    <row r="6" spans="1:9" x14ac:dyDescent="0.15">
      <c r="A6" s="239"/>
      <c r="B6" s="240"/>
      <c r="C6" s="240"/>
      <c r="D6" s="240"/>
      <c r="E6" s="240"/>
      <c r="F6" s="240"/>
      <c r="G6" s="240"/>
      <c r="H6" s="240"/>
      <c r="I6" s="241"/>
    </row>
    <row r="7" spans="1:9" ht="57.75" customHeight="1" x14ac:dyDescent="0.15">
      <c r="A7" s="1" t="s">
        <v>0</v>
      </c>
      <c r="B7" s="1" t="s">
        <v>1</v>
      </c>
      <c r="C7" s="1" t="s">
        <v>2</v>
      </c>
      <c r="D7" s="2"/>
      <c r="E7" s="1" t="s">
        <v>3</v>
      </c>
      <c r="F7" s="1" t="s">
        <v>4</v>
      </c>
      <c r="G7" s="7"/>
      <c r="H7" s="1" t="s">
        <v>13</v>
      </c>
      <c r="I7" s="1" t="s">
        <v>5</v>
      </c>
    </row>
    <row r="8" spans="1:9" ht="31.25" customHeight="1" x14ac:dyDescent="0.15">
      <c r="A8" s="1" t="s">
        <v>32</v>
      </c>
      <c r="B8" s="1">
        <v>0</v>
      </c>
      <c r="C8" s="1">
        <v>1</v>
      </c>
      <c r="D8" s="2"/>
      <c r="E8" s="1">
        <v>0</v>
      </c>
      <c r="F8" s="1">
        <v>2</v>
      </c>
      <c r="G8" s="8"/>
      <c r="H8" s="3"/>
      <c r="I8" s="3"/>
    </row>
    <row r="9" spans="1:9" ht="14" x14ac:dyDescent="0.15">
      <c r="A9" s="1" t="s">
        <v>21</v>
      </c>
      <c r="B9" s="1">
        <v>1</v>
      </c>
      <c r="C9" s="1">
        <v>0</v>
      </c>
      <c r="D9" s="2"/>
      <c r="E9" s="1">
        <v>1</v>
      </c>
      <c r="F9" s="1">
        <v>0</v>
      </c>
      <c r="G9" s="8"/>
      <c r="H9" s="2"/>
      <c r="I9" s="2"/>
    </row>
    <row r="10" spans="1:9" ht="14" x14ac:dyDescent="0.15">
      <c r="A10" s="1" t="s">
        <v>31</v>
      </c>
      <c r="B10" s="1">
        <v>1</v>
      </c>
      <c r="C10" s="1">
        <v>0</v>
      </c>
      <c r="D10" s="2"/>
      <c r="E10" s="1">
        <v>1</v>
      </c>
      <c r="F10" s="1">
        <v>0</v>
      </c>
      <c r="G10" s="8"/>
      <c r="H10" s="2"/>
      <c r="I10" s="2"/>
    </row>
    <row r="11" spans="1:9" x14ac:dyDescent="0.15">
      <c r="A11" s="1"/>
      <c r="B11" s="1"/>
      <c r="C11" s="1"/>
      <c r="D11" s="2"/>
      <c r="E11" s="1"/>
      <c r="F11" s="1"/>
      <c r="G11" s="8"/>
      <c r="H11" s="2"/>
      <c r="I11" s="2"/>
    </row>
    <row r="12" spans="1:9" x14ac:dyDescent="0.15">
      <c r="A12" s="1"/>
      <c r="B12" s="1"/>
      <c r="C12" s="1"/>
      <c r="D12" s="2"/>
      <c r="E12" s="1"/>
      <c r="F12" s="1"/>
      <c r="G12" s="8"/>
      <c r="H12" s="2"/>
      <c r="I12" s="2"/>
    </row>
    <row r="13" spans="1:9" x14ac:dyDescent="0.15">
      <c r="A13" s="1"/>
      <c r="B13" s="1"/>
      <c r="C13" s="1"/>
      <c r="D13" s="2"/>
      <c r="E13" s="1"/>
      <c r="F13" s="1"/>
      <c r="G13" s="8"/>
      <c r="H13" s="2"/>
      <c r="I13" s="2"/>
    </row>
    <row r="14" spans="1:9" x14ac:dyDescent="0.15">
      <c r="A14" s="1"/>
      <c r="B14" s="1"/>
      <c r="C14" s="1"/>
      <c r="D14" s="2"/>
      <c r="E14" s="1"/>
      <c r="F14" s="1"/>
      <c r="G14" s="8"/>
      <c r="H14" s="2"/>
      <c r="I14" s="2"/>
    </row>
    <row r="15" spans="1:9" x14ac:dyDescent="0.15">
      <c r="A15" s="1"/>
      <c r="B15" s="1"/>
      <c r="C15" s="1"/>
      <c r="D15" s="2"/>
      <c r="E15" s="1"/>
      <c r="F15" s="1"/>
      <c r="G15" s="8"/>
      <c r="H15" s="2"/>
      <c r="I15" s="2"/>
    </row>
    <row r="16" spans="1:9" ht="14" x14ac:dyDescent="0.15">
      <c r="A16" s="1" t="s">
        <v>12</v>
      </c>
      <c r="B16" s="4">
        <f>SUM(B8:B14)</f>
        <v>2</v>
      </c>
      <c r="C16" s="5">
        <f>SUM(C8:C14)</f>
        <v>1</v>
      </c>
      <c r="D16" s="2"/>
      <c r="E16" s="4">
        <f>SUM(E8:E14)</f>
        <v>2</v>
      </c>
      <c r="F16" s="5">
        <f>SUM(F8:F14)</f>
        <v>2</v>
      </c>
      <c r="G16" s="2"/>
      <c r="H16" s="4">
        <f>SUM(B16+E16)</f>
        <v>4</v>
      </c>
      <c r="I16" s="5">
        <f>SUM(C16+F16)</f>
        <v>3</v>
      </c>
    </row>
    <row r="18" spans="1:9" ht="12.75" customHeight="1" x14ac:dyDescent="0.15">
      <c r="A18" s="242" t="s">
        <v>18</v>
      </c>
      <c r="B18" s="243"/>
      <c r="C18" s="243"/>
      <c r="D18" s="243"/>
      <c r="E18" s="243"/>
      <c r="F18" s="243"/>
      <c r="G18" s="243"/>
      <c r="H18" s="243"/>
      <c r="I18" s="244"/>
    </row>
    <row r="19" spans="1:9" x14ac:dyDescent="0.15">
      <c r="A19" s="245"/>
      <c r="B19" s="246"/>
      <c r="C19" s="246"/>
      <c r="D19" s="246"/>
      <c r="E19" s="246"/>
      <c r="F19" s="246"/>
      <c r="G19" s="246"/>
      <c r="H19" s="246"/>
      <c r="I19" s="247"/>
    </row>
    <row r="20" spans="1:9" x14ac:dyDescent="0.15">
      <c r="A20" s="248"/>
      <c r="B20" s="249"/>
      <c r="C20" s="249"/>
      <c r="D20" s="249"/>
      <c r="E20" s="249"/>
      <c r="F20" s="249"/>
      <c r="G20" s="249"/>
      <c r="H20" s="249"/>
      <c r="I20" s="250"/>
    </row>
    <row r="21" spans="1:9" ht="57" thickBot="1" x14ac:dyDescent="0.2">
      <c r="A21" s="25" t="s">
        <v>75</v>
      </c>
      <c r="B21" s="25" t="s">
        <v>1</v>
      </c>
      <c r="C21" s="26" t="s">
        <v>2</v>
      </c>
      <c r="D21" s="25"/>
      <c r="E21" s="25" t="s">
        <v>3</v>
      </c>
      <c r="F21" s="26" t="s">
        <v>4</v>
      </c>
      <c r="G21" s="25"/>
      <c r="H21" s="25" t="s">
        <v>73</v>
      </c>
      <c r="I21" s="25" t="s">
        <v>74</v>
      </c>
    </row>
    <row r="22" spans="1:9" ht="15" thickTop="1" x14ac:dyDescent="0.15">
      <c r="A22" s="22" t="s">
        <v>6</v>
      </c>
      <c r="B22" s="23">
        <v>0</v>
      </c>
      <c r="C22" s="28">
        <v>1</v>
      </c>
      <c r="D22" s="17"/>
      <c r="E22" s="23">
        <v>0</v>
      </c>
      <c r="F22" s="28">
        <v>0</v>
      </c>
      <c r="G22" s="20"/>
      <c r="H22" s="24">
        <f>B22+E22</f>
        <v>0</v>
      </c>
      <c r="I22" s="24">
        <f>C22+F22</f>
        <v>1</v>
      </c>
    </row>
    <row r="23" spans="1:9" ht="14" x14ac:dyDescent="0.15">
      <c r="A23" s="1" t="s">
        <v>7</v>
      </c>
      <c r="B23" s="16">
        <v>1</v>
      </c>
      <c r="C23" s="29">
        <v>0</v>
      </c>
      <c r="D23" s="17"/>
      <c r="E23" s="16">
        <v>0</v>
      </c>
      <c r="F23" s="29">
        <v>0</v>
      </c>
      <c r="G23" s="20"/>
      <c r="H23" s="12">
        <f t="shared" ref="H23:I28" si="0">B23+E23</f>
        <v>1</v>
      </c>
      <c r="I23" s="12">
        <f t="shared" si="0"/>
        <v>0</v>
      </c>
    </row>
    <row r="24" spans="1:9" ht="28" x14ac:dyDescent="0.15">
      <c r="A24" s="1" t="s">
        <v>59</v>
      </c>
      <c r="B24" s="16">
        <v>1</v>
      </c>
      <c r="C24" s="29">
        <v>0</v>
      </c>
      <c r="D24" s="17"/>
      <c r="E24" s="16">
        <v>0</v>
      </c>
      <c r="F24" s="29">
        <v>0</v>
      </c>
      <c r="G24" s="20"/>
      <c r="H24" s="12">
        <f t="shared" si="0"/>
        <v>1</v>
      </c>
      <c r="I24" s="12">
        <f t="shared" si="0"/>
        <v>0</v>
      </c>
    </row>
    <row r="25" spans="1:9" ht="14" x14ac:dyDescent="0.15">
      <c r="A25" s="1" t="s">
        <v>8</v>
      </c>
      <c r="B25" s="16">
        <v>1</v>
      </c>
      <c r="C25" s="29">
        <v>0</v>
      </c>
      <c r="D25" s="17"/>
      <c r="E25" s="16">
        <v>1</v>
      </c>
      <c r="F25" s="29">
        <v>0</v>
      </c>
      <c r="G25" s="20"/>
      <c r="H25" s="12">
        <f t="shared" si="0"/>
        <v>2</v>
      </c>
      <c r="I25" s="12">
        <f t="shared" si="0"/>
        <v>0</v>
      </c>
    </row>
    <row r="26" spans="1:9" ht="28" x14ac:dyDescent="0.15">
      <c r="A26" s="1" t="s">
        <v>9</v>
      </c>
      <c r="B26" s="16">
        <v>0</v>
      </c>
      <c r="C26" s="29">
        <v>1</v>
      </c>
      <c r="D26" s="17"/>
      <c r="E26" s="16">
        <v>0</v>
      </c>
      <c r="F26" s="29">
        <v>2</v>
      </c>
      <c r="G26" s="20"/>
      <c r="H26" s="12">
        <f t="shared" si="0"/>
        <v>0</v>
      </c>
      <c r="I26" s="12">
        <f t="shared" si="0"/>
        <v>3</v>
      </c>
    </row>
    <row r="27" spans="1:9" ht="28" x14ac:dyDescent="0.15">
      <c r="A27" s="1" t="s">
        <v>10</v>
      </c>
      <c r="B27" s="16">
        <v>1</v>
      </c>
      <c r="C27" s="29">
        <v>1</v>
      </c>
      <c r="D27" s="17"/>
      <c r="E27" s="16">
        <v>0</v>
      </c>
      <c r="F27" s="29">
        <v>0</v>
      </c>
      <c r="G27" s="20"/>
      <c r="H27" s="12">
        <f t="shared" si="0"/>
        <v>1</v>
      </c>
      <c r="I27" s="12">
        <f t="shared" si="0"/>
        <v>1</v>
      </c>
    </row>
    <row r="28" spans="1:9" ht="28" x14ac:dyDescent="0.15">
      <c r="A28" s="1" t="s">
        <v>11</v>
      </c>
      <c r="B28" s="16">
        <v>1</v>
      </c>
      <c r="C28" s="29">
        <v>0</v>
      </c>
      <c r="D28" s="17"/>
      <c r="E28" s="16">
        <v>0</v>
      </c>
      <c r="F28" s="29">
        <v>0</v>
      </c>
      <c r="G28" s="20"/>
      <c r="H28" s="12">
        <f t="shared" si="0"/>
        <v>1</v>
      </c>
      <c r="I28" s="12">
        <f t="shared" si="0"/>
        <v>0</v>
      </c>
    </row>
    <row r="29" spans="1:9" x14ac:dyDescent="0.15">
      <c r="A29" s="1"/>
      <c r="B29" s="11"/>
      <c r="C29" s="15"/>
      <c r="D29" s="18"/>
      <c r="E29" s="11"/>
      <c r="F29" s="15"/>
      <c r="G29" s="20"/>
      <c r="H29" s="12"/>
      <c r="I29" s="12"/>
    </row>
    <row r="30" spans="1:9" ht="14" x14ac:dyDescent="0.15">
      <c r="A30" s="1" t="s">
        <v>12</v>
      </c>
      <c r="B30" s="13">
        <f>SUM(B22:B28)</f>
        <v>5</v>
      </c>
      <c r="C30" s="14">
        <f>SUM(C22:C28)</f>
        <v>3</v>
      </c>
      <c r="D30" s="19"/>
      <c r="E30" s="13">
        <f>SUM(E22:E28)</f>
        <v>1</v>
      </c>
      <c r="F30" s="14">
        <f>SUM(F22:F28)</f>
        <v>2</v>
      </c>
      <c r="G30" s="21"/>
      <c r="H30" s="13">
        <f>SUM(B30+E30)</f>
        <v>6</v>
      </c>
      <c r="I30" s="14">
        <f>SUM(C30+F30)</f>
        <v>5</v>
      </c>
    </row>
    <row r="32" spans="1:9" ht="12.75" customHeight="1" x14ac:dyDescent="0.15">
      <c r="A32" s="233" t="s">
        <v>19</v>
      </c>
      <c r="B32" s="234"/>
      <c r="C32" s="234"/>
      <c r="D32" s="234"/>
      <c r="E32" s="234"/>
      <c r="F32" s="234"/>
      <c r="G32" s="234"/>
      <c r="H32" s="234"/>
      <c r="I32" s="235"/>
    </row>
    <row r="33" spans="1:9" x14ac:dyDescent="0.15">
      <c r="A33" s="236"/>
      <c r="B33" s="237"/>
      <c r="C33" s="237"/>
      <c r="D33" s="237"/>
      <c r="E33" s="237"/>
      <c r="F33" s="237"/>
      <c r="G33" s="237"/>
      <c r="H33" s="237"/>
      <c r="I33" s="238"/>
    </row>
    <row r="34" spans="1:9" x14ac:dyDescent="0.15">
      <c r="A34" s="239"/>
      <c r="B34" s="240"/>
      <c r="C34" s="240"/>
      <c r="D34" s="240"/>
      <c r="E34" s="240"/>
      <c r="F34" s="240"/>
      <c r="G34" s="240"/>
      <c r="H34" s="240"/>
      <c r="I34" s="241"/>
    </row>
    <row r="35" spans="1:9" ht="66" customHeight="1" x14ac:dyDescent="0.15">
      <c r="A35" s="1" t="s">
        <v>0</v>
      </c>
      <c r="B35" s="1" t="s">
        <v>1</v>
      </c>
      <c r="C35" s="1" t="s">
        <v>2</v>
      </c>
      <c r="D35" s="2"/>
      <c r="E35" s="1" t="s">
        <v>3</v>
      </c>
      <c r="F35" s="1" t="s">
        <v>4</v>
      </c>
      <c r="G35" s="7"/>
      <c r="H35" s="1" t="s">
        <v>39</v>
      </c>
      <c r="I35" s="1" t="s">
        <v>5</v>
      </c>
    </row>
    <row r="36" spans="1:9" ht="28" x14ac:dyDescent="0.15">
      <c r="A36" s="1" t="s">
        <v>14</v>
      </c>
      <c r="B36" s="1">
        <v>1</v>
      </c>
      <c r="C36" s="1">
        <v>0</v>
      </c>
      <c r="D36" s="2"/>
      <c r="E36" s="1">
        <v>8</v>
      </c>
      <c r="F36" s="1">
        <v>0</v>
      </c>
      <c r="G36" s="8"/>
      <c r="H36" s="3"/>
      <c r="I36" s="3"/>
    </row>
    <row r="37" spans="1:9" ht="28" x14ac:dyDescent="0.15">
      <c r="A37" s="1" t="s">
        <v>15</v>
      </c>
      <c r="B37" s="1">
        <v>1</v>
      </c>
      <c r="C37" s="1">
        <v>0</v>
      </c>
      <c r="D37" s="2"/>
      <c r="E37" s="1">
        <v>8</v>
      </c>
      <c r="F37" s="1">
        <v>0</v>
      </c>
      <c r="G37" s="8"/>
      <c r="H37" s="2"/>
      <c r="I37" s="2"/>
    </row>
    <row r="38" spans="1:9" ht="14" x14ac:dyDescent="0.15">
      <c r="A38" s="1" t="s">
        <v>16</v>
      </c>
      <c r="B38" s="1">
        <v>1</v>
      </c>
      <c r="C38" s="1">
        <v>0</v>
      </c>
      <c r="D38" s="2"/>
      <c r="E38" s="1">
        <v>5</v>
      </c>
      <c r="F38" s="1">
        <v>0</v>
      </c>
      <c r="G38" s="8"/>
      <c r="H38" s="2"/>
      <c r="I38" s="2"/>
    </row>
    <row r="39" spans="1:9" ht="14" x14ac:dyDescent="0.15">
      <c r="A39" s="1" t="s">
        <v>17</v>
      </c>
      <c r="B39" s="1">
        <v>1</v>
      </c>
      <c r="C39" s="1">
        <v>0</v>
      </c>
      <c r="D39" s="2"/>
      <c r="E39" s="1"/>
      <c r="F39" s="1"/>
      <c r="G39" s="8"/>
      <c r="H39" s="2"/>
      <c r="I39" s="2"/>
    </row>
    <row r="40" spans="1:9" ht="14" x14ac:dyDescent="0.15">
      <c r="A40" s="1" t="s">
        <v>8</v>
      </c>
      <c r="B40" s="1">
        <v>1</v>
      </c>
      <c r="C40" s="1">
        <v>0</v>
      </c>
      <c r="D40" s="2"/>
      <c r="E40" s="1">
        <v>4</v>
      </c>
      <c r="F40" s="1">
        <v>0</v>
      </c>
      <c r="G40" s="8"/>
      <c r="H40" s="2"/>
      <c r="I40" s="2"/>
    </row>
    <row r="41" spans="1:9" ht="28" x14ac:dyDescent="0.15">
      <c r="A41" s="1" t="s">
        <v>9</v>
      </c>
      <c r="B41" s="1">
        <v>0</v>
      </c>
      <c r="C41" s="1">
        <v>1</v>
      </c>
      <c r="D41" s="2"/>
      <c r="E41" s="1">
        <v>0</v>
      </c>
      <c r="F41" s="1">
        <v>35</v>
      </c>
      <c r="G41" s="8"/>
      <c r="H41" s="2"/>
      <c r="I41" s="2"/>
    </row>
    <row r="42" spans="1:9" ht="28" x14ac:dyDescent="0.15">
      <c r="A42" s="1" t="s">
        <v>10</v>
      </c>
      <c r="B42" s="1">
        <v>1</v>
      </c>
      <c r="C42" s="1">
        <v>1</v>
      </c>
      <c r="D42" s="2"/>
      <c r="E42" s="1">
        <v>1</v>
      </c>
      <c r="F42" s="1">
        <v>1</v>
      </c>
      <c r="G42" s="8"/>
      <c r="H42" s="2"/>
      <c r="I42" s="2"/>
    </row>
    <row r="43" spans="1:9" ht="28" x14ac:dyDescent="0.15">
      <c r="A43" s="1" t="s">
        <v>11</v>
      </c>
      <c r="B43" s="1">
        <v>1</v>
      </c>
      <c r="C43" s="1">
        <v>0</v>
      </c>
      <c r="D43" s="2"/>
      <c r="E43" s="1">
        <v>3</v>
      </c>
      <c r="F43" s="1">
        <v>0</v>
      </c>
      <c r="G43" s="8"/>
      <c r="H43" s="2"/>
      <c r="I43" s="2"/>
    </row>
    <row r="44" spans="1:9" x14ac:dyDescent="0.15">
      <c r="A44" s="1"/>
      <c r="B44" s="1"/>
      <c r="C44" s="1"/>
      <c r="D44" s="2"/>
      <c r="E44" s="1"/>
      <c r="F44" s="1"/>
      <c r="G44" s="8"/>
      <c r="H44" s="2"/>
      <c r="I44" s="2"/>
    </row>
    <row r="45" spans="1:9" ht="14" x14ac:dyDescent="0.15">
      <c r="A45" s="1" t="s">
        <v>12</v>
      </c>
      <c r="B45" s="4">
        <f>SUM(B36:B43)</f>
        <v>7</v>
      </c>
      <c r="C45" s="5">
        <f>SUM(C36:C43)</f>
        <v>2</v>
      </c>
      <c r="D45" s="2"/>
      <c r="E45" s="4">
        <f>SUM(E36:E43)</f>
        <v>29</v>
      </c>
      <c r="F45" s="5">
        <f>SUM(F36:F43)</f>
        <v>36</v>
      </c>
      <c r="G45" s="2"/>
      <c r="H45" s="4">
        <f>SUM(B45+E45)</f>
        <v>36</v>
      </c>
      <c r="I45" s="5">
        <f>SUM(C45+F45)</f>
        <v>38</v>
      </c>
    </row>
    <row r="48" spans="1:9" x14ac:dyDescent="0.15">
      <c r="A48" s="233" t="s">
        <v>60</v>
      </c>
      <c r="B48" s="234"/>
      <c r="C48" s="234"/>
      <c r="D48" s="234"/>
      <c r="E48" s="234"/>
      <c r="F48" s="234"/>
      <c r="G48" s="234"/>
      <c r="H48" s="234"/>
      <c r="I48" s="235"/>
    </row>
    <row r="49" spans="1:9" x14ac:dyDescent="0.15">
      <c r="A49" s="236"/>
      <c r="B49" s="237"/>
      <c r="C49" s="237"/>
      <c r="D49" s="237"/>
      <c r="E49" s="237"/>
      <c r="F49" s="237"/>
      <c r="G49" s="237"/>
      <c r="H49" s="237"/>
      <c r="I49" s="238"/>
    </row>
    <row r="50" spans="1:9" x14ac:dyDescent="0.15">
      <c r="A50" s="239"/>
      <c r="B50" s="240"/>
      <c r="C50" s="240"/>
      <c r="D50" s="240"/>
      <c r="E50" s="240"/>
      <c r="F50" s="240"/>
      <c r="G50" s="240"/>
      <c r="H50" s="240"/>
      <c r="I50" s="241"/>
    </row>
    <row r="51" spans="1:9" ht="70" x14ac:dyDescent="0.15">
      <c r="A51" s="1" t="s">
        <v>0</v>
      </c>
      <c r="B51" s="1" t="s">
        <v>1</v>
      </c>
      <c r="C51" s="1" t="s">
        <v>2</v>
      </c>
      <c r="D51" s="2"/>
      <c r="E51" s="1" t="s">
        <v>3</v>
      </c>
      <c r="F51" s="1" t="s">
        <v>4</v>
      </c>
      <c r="G51" s="8"/>
      <c r="H51" s="1" t="s">
        <v>13</v>
      </c>
      <c r="I51" s="1" t="s">
        <v>5</v>
      </c>
    </row>
    <row r="52" spans="1:9" ht="14" x14ac:dyDescent="0.15">
      <c r="A52" s="1" t="s">
        <v>40</v>
      </c>
      <c r="B52" s="1"/>
      <c r="C52" s="1">
        <v>1</v>
      </c>
      <c r="D52" s="2"/>
      <c r="E52" s="1"/>
      <c r="F52" s="1">
        <v>1</v>
      </c>
      <c r="G52" s="8"/>
      <c r="H52" s="3"/>
      <c r="I52" s="3"/>
    </row>
    <row r="53" spans="1:9" ht="14" x14ac:dyDescent="0.15">
      <c r="A53" s="1" t="s">
        <v>21</v>
      </c>
      <c r="B53" s="1"/>
      <c r="C53" s="1">
        <v>1</v>
      </c>
      <c r="D53" s="2"/>
      <c r="E53" s="1"/>
      <c r="F53" s="1">
        <v>1</v>
      </c>
      <c r="G53" s="8"/>
      <c r="H53" s="2"/>
      <c r="I53" s="2"/>
    </row>
    <row r="54" spans="1:9" ht="14" x14ac:dyDescent="0.15">
      <c r="A54" s="1" t="s">
        <v>31</v>
      </c>
      <c r="B54" s="1"/>
      <c r="C54" s="1">
        <v>1</v>
      </c>
      <c r="D54" s="2"/>
      <c r="E54" s="1"/>
      <c r="F54" s="1">
        <v>1</v>
      </c>
      <c r="G54" s="8"/>
      <c r="H54" s="2"/>
      <c r="I54" s="2"/>
    </row>
    <row r="55" spans="1:9" ht="14" x14ac:dyDescent="0.15">
      <c r="A55" s="1" t="s">
        <v>12</v>
      </c>
      <c r="B55" s="4">
        <f>SUM(B52:B54)</f>
        <v>0</v>
      </c>
      <c r="C55" s="5">
        <f>SUM(C52:C54)</f>
        <v>3</v>
      </c>
      <c r="D55" s="2"/>
      <c r="E55" s="4">
        <f>SUM(E52:E54)</f>
        <v>0</v>
      </c>
      <c r="F55" s="5">
        <f>SUM(F52:F54)</f>
        <v>3</v>
      </c>
      <c r="G55" s="2"/>
      <c r="H55" s="4">
        <f>SUM(B55+E55)</f>
        <v>0</v>
      </c>
      <c r="I55" s="5">
        <f>SUM(C55+F55)</f>
        <v>6</v>
      </c>
    </row>
    <row r="58" spans="1:9" x14ac:dyDescent="0.15">
      <c r="A58" s="233" t="s">
        <v>69</v>
      </c>
      <c r="B58" s="234"/>
      <c r="C58" s="234"/>
      <c r="D58" s="234"/>
      <c r="E58" s="234"/>
      <c r="F58" s="234"/>
      <c r="G58" s="234"/>
      <c r="H58" s="234"/>
      <c r="I58" s="235"/>
    </row>
    <row r="59" spans="1:9" x14ac:dyDescent="0.15">
      <c r="A59" s="236"/>
      <c r="B59" s="237"/>
      <c r="C59" s="237"/>
      <c r="D59" s="237"/>
      <c r="E59" s="237"/>
      <c r="F59" s="237"/>
      <c r="G59" s="237"/>
      <c r="H59" s="237"/>
      <c r="I59" s="238"/>
    </row>
    <row r="60" spans="1:9" x14ac:dyDescent="0.15">
      <c r="A60" s="239"/>
      <c r="B60" s="240"/>
      <c r="C60" s="240"/>
      <c r="D60" s="240"/>
      <c r="E60" s="240"/>
      <c r="F60" s="240"/>
      <c r="G60" s="240"/>
      <c r="H60" s="240"/>
      <c r="I60" s="241"/>
    </row>
    <row r="61" spans="1:9" ht="70" x14ac:dyDescent="0.15">
      <c r="A61" s="1" t="s">
        <v>0</v>
      </c>
      <c r="B61" s="1" t="s">
        <v>1</v>
      </c>
      <c r="C61" s="1" t="s">
        <v>2</v>
      </c>
      <c r="D61" s="2"/>
      <c r="E61" s="1" t="s">
        <v>3</v>
      </c>
      <c r="F61" s="1" t="s">
        <v>4</v>
      </c>
      <c r="G61" s="7"/>
      <c r="H61" s="1" t="s">
        <v>13</v>
      </c>
      <c r="I61" s="1" t="s">
        <v>5</v>
      </c>
    </row>
    <row r="62" spans="1:9" ht="14" x14ac:dyDescent="0.15">
      <c r="A62" s="1" t="s">
        <v>6</v>
      </c>
      <c r="B62" s="1">
        <v>0</v>
      </c>
      <c r="C62" s="1">
        <v>1</v>
      </c>
      <c r="D62" s="2"/>
      <c r="E62" s="1">
        <v>0</v>
      </c>
      <c r="F62" s="1">
        <v>0</v>
      </c>
      <c r="G62" s="8"/>
      <c r="H62" s="3"/>
      <c r="I62" s="3"/>
    </row>
    <row r="63" spans="1:9" ht="14" x14ac:dyDescent="0.15">
      <c r="A63" s="1" t="s">
        <v>7</v>
      </c>
      <c r="B63" s="1">
        <v>1</v>
      </c>
      <c r="C63" s="1">
        <v>0</v>
      </c>
      <c r="D63" s="2"/>
      <c r="E63" s="1">
        <v>0</v>
      </c>
      <c r="F63" s="1">
        <v>0</v>
      </c>
      <c r="G63" s="8"/>
      <c r="H63" s="2"/>
      <c r="I63" s="2"/>
    </row>
    <row r="64" spans="1:9" ht="28" x14ac:dyDescent="0.15">
      <c r="A64" s="1" t="s">
        <v>59</v>
      </c>
      <c r="B64" s="1">
        <v>1</v>
      </c>
      <c r="C64" s="1">
        <v>0</v>
      </c>
      <c r="D64" s="2"/>
      <c r="E64" s="1">
        <v>0</v>
      </c>
      <c r="F64" s="1">
        <v>0</v>
      </c>
      <c r="G64" s="8"/>
      <c r="H64" s="2"/>
      <c r="I64" s="2"/>
    </row>
    <row r="65" spans="1:9" ht="14" x14ac:dyDescent="0.15">
      <c r="A65" s="1" t="s">
        <v>8</v>
      </c>
      <c r="B65" s="1">
        <v>1</v>
      </c>
      <c r="C65" s="1">
        <v>0</v>
      </c>
      <c r="D65" s="2"/>
      <c r="E65" s="1">
        <v>1</v>
      </c>
      <c r="F65" s="1">
        <v>0</v>
      </c>
      <c r="G65" s="8"/>
      <c r="H65" s="2"/>
      <c r="I65" s="2"/>
    </row>
    <row r="66" spans="1:9" ht="28" x14ac:dyDescent="0.15">
      <c r="A66" s="1" t="s">
        <v>9</v>
      </c>
      <c r="B66" s="1">
        <v>0</v>
      </c>
      <c r="C66" s="1">
        <v>1</v>
      </c>
      <c r="D66" s="2"/>
      <c r="E66" s="1">
        <v>0</v>
      </c>
      <c r="F66" s="1">
        <v>2</v>
      </c>
      <c r="G66" s="8"/>
      <c r="H66" s="2"/>
      <c r="I66" s="2"/>
    </row>
    <row r="67" spans="1:9" ht="28" x14ac:dyDescent="0.15">
      <c r="A67" s="1" t="s">
        <v>10</v>
      </c>
      <c r="B67" s="1">
        <v>1</v>
      </c>
      <c r="C67" s="1">
        <v>0</v>
      </c>
      <c r="D67" s="2"/>
      <c r="E67" s="1">
        <v>0</v>
      </c>
      <c r="F67" s="1">
        <v>0</v>
      </c>
      <c r="G67" s="8"/>
      <c r="H67" s="2"/>
      <c r="I67" s="2"/>
    </row>
    <row r="68" spans="1:9" ht="28" x14ac:dyDescent="0.15">
      <c r="A68" s="1" t="s">
        <v>11</v>
      </c>
      <c r="B68" s="1">
        <v>1</v>
      </c>
      <c r="C68" s="1">
        <v>0</v>
      </c>
      <c r="D68" s="2"/>
      <c r="E68" s="1">
        <v>0</v>
      </c>
      <c r="F68" s="1">
        <v>0</v>
      </c>
      <c r="G68" s="8"/>
      <c r="H68" s="2"/>
      <c r="I68" s="2"/>
    </row>
    <row r="69" spans="1:9" x14ac:dyDescent="0.15">
      <c r="A69" s="1"/>
      <c r="B69" s="1"/>
      <c r="C69" s="1"/>
      <c r="D69" s="2"/>
      <c r="E69" s="1"/>
      <c r="F69" s="1"/>
      <c r="G69" s="8"/>
      <c r="H69" s="2"/>
      <c r="I69" s="2"/>
    </row>
    <row r="70" spans="1:9" ht="14" x14ac:dyDescent="0.15">
      <c r="A70" s="1" t="s">
        <v>12</v>
      </c>
      <c r="B70" s="4">
        <f>SUM(B62:B68)</f>
        <v>5</v>
      </c>
      <c r="C70" s="5">
        <f>SUM(C62:C68)</f>
        <v>2</v>
      </c>
      <c r="D70" s="2"/>
      <c r="E70" s="4">
        <f>SUM(E62:E68)</f>
        <v>1</v>
      </c>
      <c r="F70" s="5">
        <f>SUM(F62:F68)</f>
        <v>2</v>
      </c>
      <c r="G70" s="2"/>
      <c r="H70" s="4">
        <f>SUM(B70+E70)</f>
        <v>6</v>
      </c>
      <c r="I70" s="5">
        <f>SUM(C70+F70)</f>
        <v>4</v>
      </c>
    </row>
  </sheetData>
  <mergeCells count="6">
    <mergeCell ref="A1:I3"/>
    <mergeCell ref="A58:I60"/>
    <mergeCell ref="A4:I6"/>
    <mergeCell ref="A32:I34"/>
    <mergeCell ref="A48:I50"/>
    <mergeCell ref="A18:I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21"/>
  <sheetViews>
    <sheetView showZeros="0" workbookViewId="0">
      <selection activeCell="B8" sqref="B8"/>
    </sheetView>
  </sheetViews>
  <sheetFormatPr baseColWidth="10" defaultColWidth="8.83203125" defaultRowHeight="13" x14ac:dyDescent="0.15"/>
  <cols>
    <col min="1" max="1" width="15.6640625" customWidth="1"/>
    <col min="2" max="2" width="12.6640625" customWidth="1"/>
    <col min="3" max="3" width="11.6640625" bestFit="1" customWidth="1"/>
    <col min="4" max="4" width="12.83203125" customWidth="1"/>
    <col min="5" max="5" width="13.6640625" customWidth="1"/>
    <col min="6" max="6" width="14" customWidth="1"/>
    <col min="7" max="8" width="13.5" customWidth="1"/>
    <col min="9" max="9" width="11.83203125" customWidth="1"/>
    <col min="12" max="12" width="10.1640625" bestFit="1" customWidth="1"/>
  </cols>
  <sheetData>
    <row r="2" spans="1:11" ht="42.75" customHeight="1" x14ac:dyDescent="0.15">
      <c r="E2" s="119" t="s">
        <v>116</v>
      </c>
      <c r="F2" s="72">
        <v>14</v>
      </c>
    </row>
    <row r="3" spans="1:11" s="67" customFormat="1" ht="14" thickBot="1" x14ac:dyDescent="0.2"/>
    <row r="4" spans="1:11" ht="43" thickTop="1" x14ac:dyDescent="0.15">
      <c r="A4" s="109" t="s">
        <v>22</v>
      </c>
      <c r="B4" s="110" t="s">
        <v>109</v>
      </c>
      <c r="C4" s="110" t="s">
        <v>132</v>
      </c>
      <c r="D4" s="110" t="s">
        <v>110</v>
      </c>
      <c r="E4" s="110" t="s">
        <v>111</v>
      </c>
      <c r="F4" s="110" t="s">
        <v>112</v>
      </c>
      <c r="G4" s="110" t="s">
        <v>113</v>
      </c>
      <c r="H4" s="114" t="s">
        <v>136</v>
      </c>
      <c r="I4" s="116" t="s">
        <v>137</v>
      </c>
      <c r="J4" s="67"/>
    </row>
    <row r="5" spans="1:11" ht="36" customHeight="1" x14ac:dyDescent="0.15">
      <c r="A5" s="111" t="str">
        <f>'Defined PPE sets'!A5</f>
        <v>Gloves, 12"</v>
      </c>
      <c r="B5" s="158">
        <f>Supplies!B3</f>
        <v>0</v>
      </c>
      <c r="C5" s="159">
        <f>Supplies!$C3*$F$2</f>
        <v>0</v>
      </c>
      <c r="D5" s="102">
        <f>'Initial Day'!D6</f>
        <v>0</v>
      </c>
      <c r="E5" s="102">
        <f>IF($F$2='Sustainment PPE'!$B$5,'Sustainment PPE'!$B6,IF($F$2='Sustainment PPE'!$C$5,'Sustainment PPE'!$C6,IF($F$2='Sustainment PPE'!$D$5,'Sustainment PPE'!$D6,IF($F$2='Sustainment PPE'!$E$5,'Sustainment PPE'!$E6,IF($F$2='Sustainment PPE'!$F$5,'Sustainment PPE'!$F6,"")))))</f>
        <v>0</v>
      </c>
      <c r="F5" s="102">
        <f>IF($F$2='Sustainment PPE'!$H$5,'Sustainment PPE'!$H6,IF($F$2='Sustainment PPE'!$I$5,'Sustainment PPE'!$I6,IF($F$2='Sustainment PPE'!$J$5,'Sustainment PPE'!$J6,IF($F$2='Sustainment PPE'!$K$5,'Sustainment PPE'!$K6,IF($F$2='Sustainment PPE'!$L$5,'Sustainment PPE'!$L6,"")))))</f>
        <v>0</v>
      </c>
      <c r="G5" s="102">
        <f>IF($F$2='Sustainment PPE'!$N$5,'Sustainment PPE'!$N6,IF($F$2='Sustainment PPE'!$O$5,'Sustainment PPE'!$O6,IF($F$2='Sustainment PPE'!$P$5,'Sustainment PPE'!$P6,IF($F$2='Sustainment PPE'!$Q$5,'Sustainment PPE'!$Q6,IF($F$2='Sustainment PPE'!$R$5,'Sustainment PPE'!$R6, "")))))</f>
        <v>0</v>
      </c>
      <c r="H5" s="103">
        <f>SUM(C5:G5)</f>
        <v>0</v>
      </c>
      <c r="I5" s="117">
        <f>B5-C5-D5-E5-F5-G5</f>
        <v>0</v>
      </c>
      <c r="J5" s="101"/>
      <c r="K5" s="101"/>
    </row>
    <row r="6" spans="1:11" ht="27.75" customHeight="1" x14ac:dyDescent="0.15">
      <c r="A6" s="111" t="str">
        <f>'Defined PPE sets'!A6</f>
        <v>Shoe Covers, Fluid Impermeable</v>
      </c>
      <c r="B6" s="158">
        <f>Supplies!B4</f>
        <v>0</v>
      </c>
      <c r="C6" s="159">
        <f>Supplies!$C4*$F$2</f>
        <v>0</v>
      </c>
      <c r="D6" s="102">
        <f>'Initial Day'!D7</f>
        <v>0</v>
      </c>
      <c r="E6" s="102">
        <f>IF($F$2='Sustainment PPE'!$B$5,'Sustainment PPE'!$B7,IF($F$2='Sustainment PPE'!$C$5,'Sustainment PPE'!$C7,IF($F$2='Sustainment PPE'!$D$5,'Sustainment PPE'!$D7,IF($F$2='Sustainment PPE'!$E$5,'Sustainment PPE'!$E7,IF($F$2='Sustainment PPE'!$F$5,'Sustainment PPE'!$F7,"")))))</f>
        <v>0</v>
      </c>
      <c r="F6" s="102">
        <f>IF($F$2='Sustainment PPE'!$H$5,'Sustainment PPE'!$H7,IF($F$2='Sustainment PPE'!$I$5,'Sustainment PPE'!$I7,IF($F$2='Sustainment PPE'!$J$5,'Sustainment PPE'!$J7,IF($F$2='Sustainment PPE'!$K$5,'Sustainment PPE'!$K7,IF($F$2='Sustainment PPE'!$L$5,'Sustainment PPE'!$L7,"")))))</f>
        <v>0</v>
      </c>
      <c r="G6" s="102">
        <f>IF($F$2='Sustainment PPE'!$N$5,'Sustainment PPE'!$N7,IF($F$2='Sustainment PPE'!$O$5,'Sustainment PPE'!$O7,IF($F$2='Sustainment PPE'!$P$5,'Sustainment PPE'!$P7,IF($F$2='Sustainment PPE'!$Q$5,'Sustainment PPE'!$Q7,IF($F$2='Sustainment PPE'!$R$5,'Sustainment PPE'!$R7, "")))))</f>
        <v>0</v>
      </c>
      <c r="H6" s="103">
        <f t="shared" ref="H6:H17" si="0">SUM(C6:G6)</f>
        <v>0</v>
      </c>
      <c r="I6" s="117">
        <f t="shared" ref="I6:I17" si="1">B6-C6-D6-E6-F6-G6</f>
        <v>0</v>
      </c>
      <c r="J6" s="101"/>
      <c r="K6" s="101"/>
    </row>
    <row r="7" spans="1:11" ht="28" x14ac:dyDescent="0.15">
      <c r="A7" s="111" t="str">
        <f>'Defined PPE sets'!A7</f>
        <v xml:space="preserve">Fluid impervious gown </v>
      </c>
      <c r="B7" s="158">
        <f>Supplies!B5</f>
        <v>0</v>
      </c>
      <c r="C7" s="159">
        <f>Supplies!$C5*$F$2</f>
        <v>0</v>
      </c>
      <c r="D7" s="102">
        <f>'Initial Day'!D8</f>
        <v>0</v>
      </c>
      <c r="E7" s="102">
        <f>IF($F$2='Sustainment PPE'!$B$5,'Sustainment PPE'!$B8,IF($F$2='Sustainment PPE'!$C$5,'Sustainment PPE'!$C8,IF($F$2='Sustainment PPE'!$D$5,'Sustainment PPE'!$D8,IF($F$2='Sustainment PPE'!$E$5,'Sustainment PPE'!$E8,IF($F$2='Sustainment PPE'!$F$5,'Sustainment PPE'!$F8,"")))))</f>
        <v>0</v>
      </c>
      <c r="F7" s="102">
        <f>IF($F$2='Sustainment PPE'!$H$5,'Sustainment PPE'!$H8,IF($F$2='Sustainment PPE'!$I$5,'Sustainment PPE'!$I8,IF($F$2='Sustainment PPE'!$J$5,'Sustainment PPE'!$J8,IF($F$2='Sustainment PPE'!$K$5,'Sustainment PPE'!$K8,IF($F$2='Sustainment PPE'!$L$5,'Sustainment PPE'!$L8,"")))))</f>
        <v>0</v>
      </c>
      <c r="G7" s="102">
        <f>IF($F$2='Sustainment PPE'!$N$5,'Sustainment PPE'!$N8,IF($F$2='Sustainment PPE'!$O$5,'Sustainment PPE'!$O8,IF($F$2='Sustainment PPE'!$P$5,'Sustainment PPE'!$P8,IF($F$2='Sustainment PPE'!$Q$5,'Sustainment PPE'!$Q8,IF($F$2='Sustainment PPE'!$R$5,'Sustainment PPE'!$R8, "")))))</f>
        <v>0</v>
      </c>
      <c r="H7" s="103">
        <f t="shared" si="0"/>
        <v>0</v>
      </c>
      <c r="I7" s="117">
        <f t="shared" si="1"/>
        <v>0</v>
      </c>
      <c r="J7" s="101"/>
      <c r="K7" s="101"/>
    </row>
    <row r="8" spans="1:11" ht="28" x14ac:dyDescent="0.15">
      <c r="A8" s="111" t="str">
        <f>'Defined PPE sets'!A8</f>
        <v>PAPR Hood, impermeable</v>
      </c>
      <c r="B8" s="158">
        <f>Supplies!B6</f>
        <v>0</v>
      </c>
      <c r="C8" s="159">
        <f>Supplies!$C6*$F$2</f>
        <v>0</v>
      </c>
      <c r="D8" s="102">
        <f>'Initial Day'!D9</f>
        <v>0</v>
      </c>
      <c r="E8" s="102">
        <f>IF($F$2='Sustainment PPE'!$B$5,'Sustainment PPE'!$B9,IF($F$2='Sustainment PPE'!$C$5,'Sustainment PPE'!$C9,IF($F$2='Sustainment PPE'!$D$5,'Sustainment PPE'!$D9,IF($F$2='Sustainment PPE'!$E$5,'Sustainment PPE'!$E9,IF($F$2='Sustainment PPE'!$F$5,'Sustainment PPE'!$F9,"")))))</f>
        <v>0</v>
      </c>
      <c r="F8" s="102">
        <f>IF($F$2='Sustainment PPE'!$H$5,'Sustainment PPE'!$H9,IF($F$2='Sustainment PPE'!$I$5,'Sustainment PPE'!$I9,IF($F$2='Sustainment PPE'!$J$5,'Sustainment PPE'!$J9,IF($F$2='Sustainment PPE'!$K$5,'Sustainment PPE'!$K9,IF($F$2='Sustainment PPE'!$L$5,'Sustainment PPE'!$L9,"")))))</f>
        <v>0</v>
      </c>
      <c r="G8" s="102">
        <f>IF($F$2='Sustainment PPE'!$N$5,'Sustainment PPE'!$N9,IF($F$2='Sustainment PPE'!$O$5,'Sustainment PPE'!$O9,IF($F$2='Sustainment PPE'!$P$5,'Sustainment PPE'!$P9,IF($F$2='Sustainment PPE'!$Q$5,'Sustainment PPE'!$Q9,IF($F$2='Sustainment PPE'!$R$5,'Sustainment PPE'!$R9, "")))))</f>
        <v>0</v>
      </c>
      <c r="H8" s="103">
        <f t="shared" si="0"/>
        <v>0</v>
      </c>
      <c r="I8" s="117">
        <f t="shared" si="1"/>
        <v>0</v>
      </c>
      <c r="J8" s="101"/>
      <c r="K8" s="101"/>
    </row>
    <row r="9" spans="1:11" ht="27.75" customHeight="1" x14ac:dyDescent="0.15">
      <c r="A9" s="111" t="str">
        <f>'Defined PPE sets'!A9</f>
        <v>PAPR filters</v>
      </c>
      <c r="B9" s="158">
        <f>Supplies!B7</f>
        <v>0</v>
      </c>
      <c r="C9" s="159">
        <f>Supplies!$C7*$F$2</f>
        <v>0</v>
      </c>
      <c r="D9" s="102">
        <f>'Initial Day'!D10</f>
        <v>0</v>
      </c>
      <c r="E9" s="102">
        <f>IF($F$2='Sustainment PPE'!$B$5,'Sustainment PPE'!$B10,IF($F$2='Sustainment PPE'!$C$5,'Sustainment PPE'!$C10,IF($F$2='Sustainment PPE'!$D$5,'Sustainment PPE'!$D10,IF($F$2='Sustainment PPE'!$E$5,'Sustainment PPE'!$E10,IF($F$2='Sustainment PPE'!$F$5,'Sustainment PPE'!$F10,"")))))</f>
        <v>0</v>
      </c>
      <c r="F9" s="102">
        <f>IF($F$2='Sustainment PPE'!$H$5,'Sustainment PPE'!$H10,IF($F$2='Sustainment PPE'!$I$5,'Sustainment PPE'!$I10,IF($F$2='Sustainment PPE'!$J$5,'Sustainment PPE'!$J10,IF($F$2='Sustainment PPE'!$K$5,'Sustainment PPE'!$K10,IF($F$2='Sustainment PPE'!$L$5,'Sustainment PPE'!$L10,"")))))</f>
        <v>0</v>
      </c>
      <c r="G9" s="102">
        <f>IF($F$2='Sustainment PPE'!$N$5,'Sustainment PPE'!$N10,IF($F$2='Sustainment PPE'!$O$5,'Sustainment PPE'!$O10,IF($F$2='Sustainment PPE'!$P$5,'Sustainment PPE'!$P10,IF($F$2='Sustainment PPE'!$Q$5,'Sustainment PPE'!$Q10,IF($F$2='Sustainment PPE'!$R$5,'Sustainment PPE'!$R10, "")))))</f>
        <v>0</v>
      </c>
      <c r="H9" s="103">
        <f t="shared" si="0"/>
        <v>0</v>
      </c>
      <c r="I9" s="117">
        <f t="shared" si="1"/>
        <v>0</v>
      </c>
      <c r="J9" s="101"/>
      <c r="K9" s="101"/>
    </row>
    <row r="10" spans="1:11" ht="27" customHeight="1" x14ac:dyDescent="0.15">
      <c r="A10" s="111" t="str">
        <f>'Defined PPE sets'!A10</f>
        <v>Eye Protection</v>
      </c>
      <c r="B10" s="158">
        <f>Supplies!B8</f>
        <v>0</v>
      </c>
      <c r="C10" s="159">
        <f>Supplies!$C8*$F$2</f>
        <v>0</v>
      </c>
      <c r="D10" s="102">
        <f>'Initial Day'!D11</f>
        <v>0</v>
      </c>
      <c r="E10" s="102">
        <f>IF($F$2='Sustainment PPE'!$B$5,'Sustainment PPE'!$B11,IF($F$2='Sustainment PPE'!$C$5,'Sustainment PPE'!$C11,IF($F$2='Sustainment PPE'!$D$5,'Sustainment PPE'!$D11,IF($F$2='Sustainment PPE'!$E$5,'Sustainment PPE'!$E11,IF($F$2='Sustainment PPE'!$F$5,'Sustainment PPE'!$F11,"")))))</f>
        <v>0</v>
      </c>
      <c r="F10" s="102">
        <f>IF($F$2='Sustainment PPE'!$H$5,'Sustainment PPE'!$H11,IF($F$2='Sustainment PPE'!$I$5,'Sustainment PPE'!$I11,IF($F$2='Sustainment PPE'!$J$5,'Sustainment PPE'!$J11,IF($F$2='Sustainment PPE'!$K$5,'Sustainment PPE'!$K11,IF($F$2='Sustainment PPE'!$L$5,'Sustainment PPE'!$L11,"")))))</f>
        <v>0</v>
      </c>
      <c r="G10" s="102">
        <f>IF($F$2='Sustainment PPE'!$N$5,'Sustainment PPE'!$N11,IF($F$2='Sustainment PPE'!$O$5,'Sustainment PPE'!$O11,IF($F$2='Sustainment PPE'!$P$5,'Sustainment PPE'!$P11,IF($F$2='Sustainment PPE'!$Q$5,'Sustainment PPE'!$Q11,IF($F$2='Sustainment PPE'!$R$5,'Sustainment PPE'!$R11, "")))))</f>
        <v>0</v>
      </c>
      <c r="H10" s="103">
        <f t="shared" si="0"/>
        <v>0</v>
      </c>
      <c r="I10" s="117">
        <f t="shared" si="1"/>
        <v>0</v>
      </c>
      <c r="J10" s="101"/>
      <c r="K10" s="101"/>
    </row>
    <row r="11" spans="1:11" ht="27" customHeight="1" x14ac:dyDescent="0.15">
      <c r="A11" s="111" t="str">
        <f>'Defined PPE sets'!A11</f>
        <v>N95</v>
      </c>
      <c r="B11" s="158">
        <f>Supplies!B9</f>
        <v>0</v>
      </c>
      <c r="C11" s="159">
        <f>Supplies!$C9*$F$2</f>
        <v>0</v>
      </c>
      <c r="D11" s="102">
        <f>'Initial Day'!D12</f>
        <v>0</v>
      </c>
      <c r="E11" s="102">
        <f>IF($F$2='Sustainment PPE'!$B$5,'Sustainment PPE'!$B12,IF($F$2='Sustainment PPE'!$C$5,'Sustainment PPE'!$C12,IF($F$2='Sustainment PPE'!$D$5,'Sustainment PPE'!$D12,IF($F$2='Sustainment PPE'!$E$5,'Sustainment PPE'!$E12,IF($F$2='Sustainment PPE'!$F$5,'Sustainment PPE'!$F12,"")))))</f>
        <v>0</v>
      </c>
      <c r="F11" s="102">
        <f>IF($F$2='Sustainment PPE'!$H$5,'Sustainment PPE'!$H12,IF($F$2='Sustainment PPE'!$I$5,'Sustainment PPE'!$I12,IF($F$2='Sustainment PPE'!$J$5,'Sustainment PPE'!$J12,IF($F$2='Sustainment PPE'!$K$5,'Sustainment PPE'!$K12,IF($F$2='Sustainment PPE'!$L$5,'Sustainment PPE'!$L12,"")))))</f>
        <v>0</v>
      </c>
      <c r="G11" s="102">
        <f>IF($F$2='Sustainment PPE'!$N$5,'Sustainment PPE'!$N12,IF($F$2='Sustainment PPE'!$O$5,'Sustainment PPE'!$O12,IF($F$2='Sustainment PPE'!$P$5,'Sustainment PPE'!$P12,IF($F$2='Sustainment PPE'!$Q$5,'Sustainment PPE'!$Q12,IF($F$2='Sustainment PPE'!$R$5,'Sustainment PPE'!$R12, "")))))</f>
        <v>0</v>
      </c>
      <c r="H11" s="103">
        <f t="shared" si="0"/>
        <v>0</v>
      </c>
      <c r="I11" s="117">
        <f t="shared" si="1"/>
        <v>0</v>
      </c>
      <c r="J11" s="101"/>
      <c r="K11" s="101"/>
    </row>
    <row r="12" spans="1:11" ht="26" customHeight="1" x14ac:dyDescent="0.15">
      <c r="A12" s="111" t="str">
        <f>'Defined PPE sets'!A12</f>
        <v>Surgical Masks</v>
      </c>
      <c r="B12" s="158">
        <f>Supplies!B10</f>
        <v>0</v>
      </c>
      <c r="C12" s="159">
        <f>Supplies!$C10*$F$2</f>
        <v>0</v>
      </c>
      <c r="D12" s="102">
        <f>'Initial Day'!D13</f>
        <v>0</v>
      </c>
      <c r="E12" s="102">
        <f>IF($F$2='Sustainment PPE'!$B$5,'Sustainment PPE'!$B13,IF($F$2='Sustainment PPE'!$C$5,'Sustainment PPE'!$C13,IF($F$2='Sustainment PPE'!$D$5,'Sustainment PPE'!$D13,IF($F$2='Sustainment PPE'!$E$5,'Sustainment PPE'!$E13,IF($F$2='Sustainment PPE'!$F$5,'Sustainment PPE'!$F13,"")))))</f>
        <v>0</v>
      </c>
      <c r="F12" s="102">
        <f>IF($F$2='Sustainment PPE'!$H$5,'Sustainment PPE'!$H13,IF($F$2='Sustainment PPE'!$I$5,'Sustainment PPE'!$I13,IF($F$2='Sustainment PPE'!$J$5,'Sustainment PPE'!$J13,IF($F$2='Sustainment PPE'!$K$5,'Sustainment PPE'!$K13,IF($F$2='Sustainment PPE'!$L$5,'Sustainment PPE'!$L13,"")))))</f>
        <v>0</v>
      </c>
      <c r="G12" s="102">
        <f>IF($F$2='Sustainment PPE'!$N$5,'Sustainment PPE'!$N13,IF($F$2='Sustainment PPE'!$O$5,'Sustainment PPE'!$O13,IF($F$2='Sustainment PPE'!$P$5,'Sustainment PPE'!$P13,IF($F$2='Sustainment PPE'!$Q$5,'Sustainment PPE'!$Q13,IF($F$2='Sustainment PPE'!$R$5,'Sustainment PPE'!$R13, "")))))</f>
        <v>0</v>
      </c>
      <c r="H12" s="103">
        <f t="shared" si="0"/>
        <v>0</v>
      </c>
      <c r="I12" s="117">
        <f t="shared" si="1"/>
        <v>0</v>
      </c>
      <c r="J12" s="101"/>
      <c r="K12" s="101"/>
    </row>
    <row r="13" spans="1:11" ht="28.25" customHeight="1" x14ac:dyDescent="0.15">
      <c r="A13" s="111">
        <f>'Defined PPE sets'!A13</f>
        <v>0</v>
      </c>
      <c r="B13" s="158">
        <f>Supplies!B11</f>
        <v>0</v>
      </c>
      <c r="C13" s="159">
        <f>Supplies!$C11*$F$2</f>
        <v>0</v>
      </c>
      <c r="D13" s="102">
        <f>'Initial Day'!D14</f>
        <v>0</v>
      </c>
      <c r="E13" s="102">
        <f>IF($F$2='Sustainment PPE'!$B$5,'Sustainment PPE'!$B14,IF($F$2='Sustainment PPE'!$C$5,'Sustainment PPE'!$C14,IF($F$2='Sustainment PPE'!$D$5,'Sustainment PPE'!$D14,IF($F$2='Sustainment PPE'!$E$5,'Sustainment PPE'!$E14,IF($F$2='Sustainment PPE'!$F$5,'Sustainment PPE'!$F14,"")))))</f>
        <v>0</v>
      </c>
      <c r="F13" s="102">
        <f>IF($F$2='Sustainment PPE'!$H$5,'Sustainment PPE'!$H14,IF($F$2='Sustainment PPE'!$I$5,'Sustainment PPE'!$I14,IF($F$2='Sustainment PPE'!$J$5,'Sustainment PPE'!$J14,IF($F$2='Sustainment PPE'!$K$5,'Sustainment PPE'!$K14,IF($F$2='Sustainment PPE'!$L$5,'Sustainment PPE'!$L14,"")))))</f>
        <v>0</v>
      </c>
      <c r="G13" s="102">
        <f>IF($F$2='Sustainment PPE'!$N$5,'Sustainment PPE'!$N14,IF($F$2='Sustainment PPE'!$O$5,'Sustainment PPE'!$O14,IF($F$2='Sustainment PPE'!$P$5,'Sustainment PPE'!$P14,IF($F$2='Sustainment PPE'!$Q$5,'Sustainment PPE'!$Q14,IF($F$2='Sustainment PPE'!$R$5,'Sustainment PPE'!$R14, "")))))</f>
        <v>0</v>
      </c>
      <c r="H13" s="103">
        <f t="shared" si="0"/>
        <v>0</v>
      </c>
      <c r="I13" s="117">
        <f t="shared" si="1"/>
        <v>0</v>
      </c>
      <c r="J13" s="101"/>
      <c r="K13" s="101"/>
    </row>
    <row r="14" spans="1:11" ht="28.25" customHeight="1" x14ac:dyDescent="0.15">
      <c r="A14" s="111">
        <f>'Defined PPE sets'!A14</f>
        <v>0</v>
      </c>
      <c r="B14" s="158">
        <f>Supplies!B12</f>
        <v>0</v>
      </c>
      <c r="C14" s="159">
        <f>Supplies!$C12*$F$2</f>
        <v>0</v>
      </c>
      <c r="D14" s="102">
        <f>'Initial Day'!D15</f>
        <v>0</v>
      </c>
      <c r="E14" s="102">
        <f>IF($F$2='Sustainment PPE'!$B$5,'Sustainment PPE'!$B15,IF($F$2='Sustainment PPE'!$C$5,'Sustainment PPE'!$C15,IF($F$2='Sustainment PPE'!$D$5,'Sustainment PPE'!$D15,IF($F$2='Sustainment PPE'!$E$5,'Sustainment PPE'!$E15,IF($F$2='Sustainment PPE'!$F$5,'Sustainment PPE'!$F15,"")))))</f>
        <v>0</v>
      </c>
      <c r="F14" s="102">
        <f>IF($F$2='Sustainment PPE'!$H$5,'Sustainment PPE'!$H15,IF($F$2='Sustainment PPE'!$I$5,'Sustainment PPE'!$I15,IF($F$2='Sustainment PPE'!$J$5,'Sustainment PPE'!$J15,IF($F$2='Sustainment PPE'!$K$5,'Sustainment PPE'!$K15,IF($F$2='Sustainment PPE'!$L$5,'Sustainment PPE'!$L15,"")))))</f>
        <v>0</v>
      </c>
      <c r="G14" s="102">
        <f>IF($F$2='Sustainment PPE'!$N$5,'Sustainment PPE'!$N15,IF($F$2='Sustainment PPE'!$O$5,'Sustainment PPE'!$O15,IF($F$2='Sustainment PPE'!$P$5,'Sustainment PPE'!$P15,IF($F$2='Sustainment PPE'!$Q$5,'Sustainment PPE'!$Q15,IF($F$2='Sustainment PPE'!$R$5,'Sustainment PPE'!$R15, "")))))</f>
        <v>0</v>
      </c>
      <c r="H14" s="103">
        <f t="shared" si="0"/>
        <v>0</v>
      </c>
      <c r="I14" s="117">
        <f t="shared" si="1"/>
        <v>0</v>
      </c>
      <c r="J14" s="101"/>
      <c r="K14" s="101"/>
    </row>
    <row r="15" spans="1:11" ht="27" customHeight="1" x14ac:dyDescent="0.15">
      <c r="A15" s="111">
        <f>'Defined PPE sets'!A15</f>
        <v>0</v>
      </c>
      <c r="B15" s="158">
        <f>Supplies!B13</f>
        <v>0</v>
      </c>
      <c r="C15" s="159">
        <f>Supplies!$C13*$F$2</f>
        <v>0</v>
      </c>
      <c r="D15" s="102">
        <f>'Initial Day'!D16</f>
        <v>0</v>
      </c>
      <c r="E15" s="102">
        <f>IF($F$2='Sustainment PPE'!$B$5,'Sustainment PPE'!$B16,IF($F$2='Sustainment PPE'!$C$5,'Sustainment PPE'!$C16,IF($F$2='Sustainment PPE'!$D$5,'Sustainment PPE'!$D16,IF($F$2='Sustainment PPE'!$E$5,'Sustainment PPE'!$E16,IF($F$2='Sustainment PPE'!$F$5,'Sustainment PPE'!$F16,"")))))</f>
        <v>0</v>
      </c>
      <c r="F15" s="102">
        <f>IF($F$2='Sustainment PPE'!$H$5,'Sustainment PPE'!$H16,IF($F$2='Sustainment PPE'!$I$5,'Sustainment PPE'!$I16,IF($F$2='Sustainment PPE'!$J$5,'Sustainment PPE'!$J16,IF($F$2='Sustainment PPE'!$K$5,'Sustainment PPE'!$K16,IF($F$2='Sustainment PPE'!$L$5,'Sustainment PPE'!$L16,"")))))</f>
        <v>0</v>
      </c>
      <c r="G15" s="102">
        <f>IF($F$2='Sustainment PPE'!$N$5,'Sustainment PPE'!$N16,IF($F$2='Sustainment PPE'!$O$5,'Sustainment PPE'!$O16,IF($F$2='Sustainment PPE'!$P$5,'Sustainment PPE'!$P16,IF($F$2='Sustainment PPE'!$Q$5,'Sustainment PPE'!$Q16,IF($F$2='Sustainment PPE'!$R$5,'Sustainment PPE'!$R16, "")))))</f>
        <v>0</v>
      </c>
      <c r="H15" s="103">
        <f t="shared" si="0"/>
        <v>0</v>
      </c>
      <c r="I15" s="117">
        <f t="shared" si="1"/>
        <v>0</v>
      </c>
      <c r="J15" s="101"/>
      <c r="K15" s="101"/>
    </row>
    <row r="16" spans="1:11" ht="26.5" customHeight="1" x14ac:dyDescent="0.15">
      <c r="A16" s="111">
        <f>'Defined PPE sets'!A16</f>
        <v>0</v>
      </c>
      <c r="B16" s="158">
        <f>Supplies!B14</f>
        <v>0</v>
      </c>
      <c r="C16" s="159">
        <f>Supplies!$C14*$F$2</f>
        <v>0</v>
      </c>
      <c r="D16" s="102">
        <f>'Initial Day'!D17</f>
        <v>0</v>
      </c>
      <c r="E16" s="102">
        <f>IF($F$2='Sustainment PPE'!$B$5,'Sustainment PPE'!$B17,IF($F$2='Sustainment PPE'!$C$5,'Sustainment PPE'!$C17,IF($F$2='Sustainment PPE'!$D$5,'Sustainment PPE'!$D17,IF($F$2='Sustainment PPE'!$E$5,'Sustainment PPE'!$E17,IF($F$2='Sustainment PPE'!$F$5,'Sustainment PPE'!$F17,"")))))</f>
        <v>0</v>
      </c>
      <c r="F16" s="102">
        <f>IF($F$2='Sustainment PPE'!$H$5,'Sustainment PPE'!$H17,IF($F$2='Sustainment PPE'!$I$5,'Sustainment PPE'!$I17,IF($F$2='Sustainment PPE'!$J$5,'Sustainment PPE'!$J17,IF($F$2='Sustainment PPE'!$K$5,'Sustainment PPE'!$K17,IF($F$2='Sustainment PPE'!$L$5,'Sustainment PPE'!$L17,"")))))</f>
        <v>0</v>
      </c>
      <c r="G16" s="102">
        <f>IF($F$2='Sustainment PPE'!$N$5,'Sustainment PPE'!$N17,IF($F$2='Sustainment PPE'!$O$5,'Sustainment PPE'!$O17,IF($F$2='Sustainment PPE'!$P$5,'Sustainment PPE'!$P17,IF($F$2='Sustainment PPE'!$Q$5,'Sustainment PPE'!$Q17,IF($F$2='Sustainment PPE'!$R$5,'Sustainment PPE'!$R17, "")))))</f>
        <v>0</v>
      </c>
      <c r="H16" s="103">
        <f t="shared" si="0"/>
        <v>0</v>
      </c>
      <c r="I16" s="117">
        <f t="shared" si="1"/>
        <v>0</v>
      </c>
      <c r="J16" s="101"/>
      <c r="K16" s="101"/>
    </row>
    <row r="17" spans="1:12" ht="27" customHeight="1" thickBot="1" x14ac:dyDescent="0.2">
      <c r="A17" s="112">
        <f>'Defined PPE sets'!A17</f>
        <v>0</v>
      </c>
      <c r="B17" s="160">
        <f>Supplies!B15</f>
        <v>0</v>
      </c>
      <c r="C17" s="161">
        <f>Supplies!$C15*$F$2</f>
        <v>0</v>
      </c>
      <c r="D17" s="113">
        <f>'Initial Day'!D18</f>
        <v>0</v>
      </c>
      <c r="E17" s="113">
        <f>IF($F$2='Sustainment PPE'!$B$5,'Sustainment PPE'!$B18,IF($F$2='Sustainment PPE'!$C$5,'Sustainment PPE'!$C18,IF($F$2='Sustainment PPE'!$D$5,'Sustainment PPE'!$D18,IF($F$2='Sustainment PPE'!$E$5,'Sustainment PPE'!$E18,IF($F$2='Sustainment PPE'!$F$5,'Sustainment PPE'!$F18,"")))))</f>
        <v>0</v>
      </c>
      <c r="F17" s="113">
        <f>IF($F$2='Sustainment PPE'!$H$5,'Sustainment PPE'!$H18,IF($F$2='Sustainment PPE'!$I$5,'Sustainment PPE'!$I18,IF($F$2='Sustainment PPE'!$J$5,'Sustainment PPE'!$J18,IF($F$2='Sustainment PPE'!$K$5,'Sustainment PPE'!$K18,IF($F$2='Sustainment PPE'!$L$5,'Sustainment PPE'!$L18,"")))))</f>
        <v>0</v>
      </c>
      <c r="G17" s="113">
        <f>IF($F$2='Sustainment PPE'!$N$5,'Sustainment PPE'!$N18,IF($F$2='Sustainment PPE'!$O$5,'Sustainment PPE'!$O18,IF($F$2='Sustainment PPE'!$P$5,'Sustainment PPE'!$P18,IF($F$2='Sustainment PPE'!$Q$5,'Sustainment PPE'!$Q18,IF($F$2='Sustainment PPE'!$R$5,'Sustainment PPE'!$R18, "")))))</f>
        <v>0</v>
      </c>
      <c r="H17" s="115">
        <f t="shared" si="0"/>
        <v>0</v>
      </c>
      <c r="I17" s="118">
        <f t="shared" si="1"/>
        <v>0</v>
      </c>
      <c r="J17" s="101"/>
      <c r="K17" s="101"/>
    </row>
    <row r="18" spans="1:12" ht="14" thickTop="1" x14ac:dyDescent="0.15"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</row>
    <row r="19" spans="1:12" x14ac:dyDescent="0.15">
      <c r="E19" s="69" t="s">
        <v>114</v>
      </c>
      <c r="F19" s="69" t="s">
        <v>114</v>
      </c>
      <c r="G19" s="69" t="s">
        <v>114</v>
      </c>
      <c r="H19" s="90"/>
    </row>
    <row r="20" spans="1:12" x14ac:dyDescent="0.15">
      <c r="E20" s="70">
        <f>'Inpatient 1'!F19</f>
        <v>1</v>
      </c>
      <c r="F20" s="70">
        <f>'Inpatient 2'!F19</f>
        <v>1</v>
      </c>
      <c r="G20" s="70">
        <f>'Inpatient 3'!F19</f>
        <v>1</v>
      </c>
      <c r="H20" s="90"/>
    </row>
    <row r="21" spans="1:12" x14ac:dyDescent="0.15">
      <c r="E21" s="164" t="s">
        <v>127</v>
      </c>
      <c r="F21" s="164"/>
      <c r="G21" s="164"/>
      <c r="H21" s="91"/>
    </row>
  </sheetData>
  <sheetProtection sheet="1" objects="1" scenarios="1" selectLockedCells="1"/>
  <mergeCells count="1">
    <mergeCell ref="E21:G21"/>
  </mergeCells>
  <conditionalFormatting sqref="I5:I17">
    <cfRule type="cellIs" dxfId="5" priority="1" operator="lessThan">
      <formula>0</formula>
    </cfRule>
    <cfRule type="cellIs" dxfId="4" priority="2" operator="greaterThan">
      <formula>0</formula>
    </cfRule>
  </conditionalFormatting>
  <pageMargins left="0.25" right="0.25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'Sustainment PPE'!$B$5:$F$5</xm:f>
          </x14:formula1>
          <xm:sqref>F2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9"/>
  <sheetViews>
    <sheetView showZeros="0" workbookViewId="0">
      <selection activeCell="F22" sqref="F22"/>
    </sheetView>
  </sheetViews>
  <sheetFormatPr baseColWidth="10" defaultColWidth="8.83203125" defaultRowHeight="13" x14ac:dyDescent="0.15"/>
  <cols>
    <col min="1" max="1" width="22.5" customWidth="1"/>
    <col min="2" max="2" width="12.6640625" customWidth="1"/>
    <col min="3" max="3" width="12.33203125" customWidth="1"/>
    <col min="4" max="4" width="14" customWidth="1"/>
    <col min="5" max="5" width="15.5" customWidth="1"/>
    <col min="6" max="6" width="12.5" customWidth="1"/>
    <col min="7" max="7" width="12.33203125" customWidth="1"/>
    <col min="8" max="8" width="11.5" customWidth="1"/>
    <col min="9" max="9" width="13.5" customWidth="1"/>
    <col min="10" max="10" width="3.33203125" style="40" customWidth="1"/>
    <col min="11" max="11" width="7.1640625" customWidth="1"/>
    <col min="12" max="12" width="6.33203125" customWidth="1"/>
    <col min="13" max="13" width="8.5" customWidth="1"/>
    <col min="14" max="14" width="8.33203125" customWidth="1"/>
    <col min="15" max="15" width="4.83203125" style="40" customWidth="1"/>
    <col min="16" max="17" width="6.33203125" customWidth="1"/>
    <col min="18" max="19" width="7.5" customWidth="1"/>
    <col min="20" max="20" width="4.33203125" style="40" customWidth="1"/>
    <col min="21" max="21" width="6.6640625" customWidth="1"/>
    <col min="22" max="22" width="6.5" customWidth="1"/>
    <col min="23" max="24" width="7.33203125" customWidth="1"/>
  </cols>
  <sheetData>
    <row r="1" spans="1:20" ht="4.25" customHeight="1" x14ac:dyDescent="0.15"/>
    <row r="2" spans="1:20" x14ac:dyDescent="0.15">
      <c r="A2" s="165" t="s">
        <v>180</v>
      </c>
      <c r="B2" s="166"/>
      <c r="C2" s="166"/>
      <c r="D2" s="166"/>
      <c r="E2" s="166"/>
      <c r="F2" s="166"/>
      <c r="J2"/>
      <c r="O2"/>
      <c r="T2"/>
    </row>
    <row r="3" spans="1:20" ht="6.75" customHeight="1" x14ac:dyDescent="0.15">
      <c r="J3"/>
      <c r="O3"/>
      <c r="T3"/>
    </row>
    <row r="4" spans="1:20" x14ac:dyDescent="0.15">
      <c r="A4" s="167" t="s">
        <v>181</v>
      </c>
      <c r="B4" s="168"/>
      <c r="C4" s="168"/>
      <c r="D4" s="168"/>
      <c r="E4" s="168"/>
      <c r="F4" s="168"/>
      <c r="J4"/>
      <c r="O4"/>
      <c r="T4"/>
    </row>
    <row r="5" spans="1:20" ht="49.5" customHeight="1" x14ac:dyDescent="0.15">
      <c r="A5" s="38" t="s">
        <v>22</v>
      </c>
      <c r="B5" s="53" t="s">
        <v>94</v>
      </c>
      <c r="C5" s="53" t="s">
        <v>106</v>
      </c>
      <c r="D5" s="53" t="s">
        <v>95</v>
      </c>
      <c r="E5" s="53" t="s">
        <v>108</v>
      </c>
      <c r="F5" s="53" t="s">
        <v>96</v>
      </c>
      <c r="J5"/>
      <c r="O5"/>
      <c r="T5"/>
    </row>
    <row r="6" spans="1:20" ht="30" customHeight="1" x14ac:dyDescent="0.15">
      <c r="A6" s="38" t="str">
        <f>+'Defined PPE sets'!A5</f>
        <v>Gloves, 12"</v>
      </c>
      <c r="B6" s="99">
        <f>'Initial Area 1'!E19+'Addl Initial Areas'!H19+'Inpatient 1'!E19+'Initial Area w Response Teams'!I19+'Initial - EMS'!I19+'Initial Area 2'!E19+'Inpatient 2'!E19+'Initial Area 3'!E19+'Inpatient 3'!E19+ME!I19</f>
        <v>0</v>
      </c>
      <c r="C6" s="99">
        <f>Training!J5</f>
        <v>0</v>
      </c>
      <c r="D6" s="99">
        <f>B6+C6</f>
        <v>0</v>
      </c>
      <c r="E6" s="100">
        <f>'Initial Area 1'!B19+'Addl Initial Areas'!B19+'Inpatient 1'!B19+'Initial Area w Response Teams'!B19+'Initial - EMS'!B19+'Initial Area 2'!B19+'Inpatient 2'!B19+'Initial Area 3'!B19+'Inpatient 3'!B19</f>
        <v>0</v>
      </c>
      <c r="F6" s="100">
        <f>D6-E6</f>
        <v>0</v>
      </c>
      <c r="J6"/>
      <c r="O6"/>
      <c r="T6"/>
    </row>
    <row r="7" spans="1:20" ht="32.5" customHeight="1" x14ac:dyDescent="0.15">
      <c r="A7" s="38" t="str">
        <f>+'Defined PPE sets'!A6</f>
        <v>Shoe Covers, Fluid Impermeable</v>
      </c>
      <c r="B7" s="99">
        <f>'Initial Area 1'!E20+'Addl Initial Areas'!H20+'Inpatient 1'!E20+'Initial Area w Response Teams'!I20+'Initial - EMS'!I20+'Initial Area 2'!E20+'Inpatient 2'!E20+'Initial Area 3'!E20+'Inpatient 3'!E20+ME!I20</f>
        <v>0</v>
      </c>
      <c r="C7" s="99">
        <f>Training!J6</f>
        <v>0</v>
      </c>
      <c r="D7" s="99">
        <f t="shared" ref="D7:D17" si="0">B7+C7</f>
        <v>0</v>
      </c>
      <c r="E7" s="100">
        <f>'Initial Area 1'!B20+'Addl Initial Areas'!B20+'Inpatient 1'!B20+'Initial Area w Response Teams'!B20+'Initial - EMS'!B20+'Initial Area 2'!B20+'Inpatient 2'!B20+'Initial Area 3'!B20+'Inpatient 3'!B20</f>
        <v>0</v>
      </c>
      <c r="F7" s="100">
        <f t="shared" ref="F7:F17" si="1">D7-E7</f>
        <v>0</v>
      </c>
      <c r="J7"/>
      <c r="O7"/>
      <c r="T7"/>
    </row>
    <row r="8" spans="1:20" ht="25.25" customHeight="1" x14ac:dyDescent="0.15">
      <c r="A8" s="38" t="str">
        <f>+'Defined PPE sets'!A7</f>
        <v xml:space="preserve">Fluid impervious gown </v>
      </c>
      <c r="B8" s="99">
        <f>'Initial Area 1'!E21+'Addl Initial Areas'!H21+'Inpatient 1'!E21+'Initial Area w Response Teams'!I21+'Initial - EMS'!I21+'Initial Area 2'!E21+'Inpatient 2'!E21+'Initial Area 3'!E21+'Inpatient 3'!E21+ME!I21</f>
        <v>0</v>
      </c>
      <c r="C8" s="99">
        <f>Training!J7</f>
        <v>0</v>
      </c>
      <c r="D8" s="99">
        <f t="shared" si="0"/>
        <v>0</v>
      </c>
      <c r="E8" s="100">
        <f>'Initial Area 1'!B21+'Addl Initial Areas'!B21+'Inpatient 1'!B21+'Initial Area w Response Teams'!B21+'Initial - EMS'!B21+'Initial Area 2'!B21+'Inpatient 2'!B21+'Initial Area 3'!B21+'Inpatient 3'!B21</f>
        <v>0</v>
      </c>
      <c r="F8" s="100">
        <f t="shared" si="1"/>
        <v>0</v>
      </c>
      <c r="J8"/>
      <c r="O8"/>
      <c r="T8"/>
    </row>
    <row r="9" spans="1:20" ht="27" customHeight="1" x14ac:dyDescent="0.15">
      <c r="A9" s="38" t="str">
        <f>+'Defined PPE sets'!A8</f>
        <v>PAPR Hood, impermeable</v>
      </c>
      <c r="B9" s="99">
        <f>'Initial Area 1'!E22+'Addl Initial Areas'!H22+'Inpatient 1'!E22+'Initial Area w Response Teams'!I22+'Initial - EMS'!I22+'Initial Area 2'!E22+'Inpatient 2'!E22+'Initial Area 3'!E22+'Inpatient 3'!E22+ME!I22</f>
        <v>0</v>
      </c>
      <c r="C9" s="99">
        <f>Training!J8</f>
        <v>0</v>
      </c>
      <c r="D9" s="99">
        <f t="shared" si="0"/>
        <v>0</v>
      </c>
      <c r="E9" s="100">
        <f>'Initial Area 1'!B22+'Addl Initial Areas'!B22+'Inpatient 1'!B22+'Initial Area w Response Teams'!B22+'Initial - EMS'!B22+'Initial Area 2'!B22+'Inpatient 2'!B22+'Initial Area 3'!B22+'Inpatient 3'!B22</f>
        <v>0</v>
      </c>
      <c r="F9" s="100">
        <f t="shared" si="1"/>
        <v>0</v>
      </c>
      <c r="J9"/>
      <c r="O9"/>
      <c r="T9"/>
    </row>
    <row r="10" spans="1:20" ht="27.75" customHeight="1" x14ac:dyDescent="0.15">
      <c r="A10" s="38" t="str">
        <f>+'Defined PPE sets'!A9</f>
        <v>PAPR filters</v>
      </c>
      <c r="B10" s="99">
        <f>'Initial Area 1'!E23+'Addl Initial Areas'!H23+'Inpatient 1'!E23+'Initial Area w Response Teams'!I23+'Initial - EMS'!I23+'Initial Area 2'!E23+'Inpatient 2'!E23+'Initial Area 3'!E23+'Inpatient 3'!E23+ME!I23</f>
        <v>0</v>
      </c>
      <c r="C10" s="99">
        <f>Training!J9</f>
        <v>0</v>
      </c>
      <c r="D10" s="99">
        <f t="shared" si="0"/>
        <v>0</v>
      </c>
      <c r="E10" s="100">
        <f>'Initial Area 1'!B23+'Addl Initial Areas'!B23+'Inpatient 1'!B23+'Initial Area w Response Teams'!B23+'Initial - EMS'!B23+'Initial Area 2'!B23+'Inpatient 2'!B23+'Initial Area 3'!B23+'Inpatient 3'!B23</f>
        <v>0</v>
      </c>
      <c r="F10" s="100">
        <f t="shared" si="1"/>
        <v>0</v>
      </c>
      <c r="J10"/>
      <c r="O10"/>
      <c r="T10"/>
    </row>
    <row r="11" spans="1:20" ht="29.5" customHeight="1" x14ac:dyDescent="0.15">
      <c r="A11" s="38" t="str">
        <f>+'Defined PPE sets'!A10</f>
        <v>Eye Protection</v>
      </c>
      <c r="B11" s="99">
        <f>'Initial Area 1'!E24+'Addl Initial Areas'!H24+'Inpatient 1'!E24+'Initial Area w Response Teams'!I24+'Initial - EMS'!I24+'Initial Area 2'!E24+'Inpatient 2'!E24+'Initial Area 3'!E24+'Inpatient 3'!E24+ME!I24</f>
        <v>0</v>
      </c>
      <c r="C11" s="99">
        <f>Training!J10</f>
        <v>0</v>
      </c>
      <c r="D11" s="99">
        <f t="shared" si="0"/>
        <v>0</v>
      </c>
      <c r="E11" s="100">
        <f>'Initial Area 1'!B24+'Addl Initial Areas'!B24+'Inpatient 1'!B24+'Initial Area w Response Teams'!B24+'Initial - EMS'!B24+'Initial Area 2'!B24+'Inpatient 2'!B24+'Initial Area 3'!B24+'Inpatient 3'!B24</f>
        <v>0</v>
      </c>
      <c r="F11" s="100">
        <f t="shared" si="1"/>
        <v>0</v>
      </c>
      <c r="J11"/>
      <c r="O11"/>
      <c r="T11"/>
    </row>
    <row r="12" spans="1:20" ht="26.5" customHeight="1" x14ac:dyDescent="0.15">
      <c r="A12" s="38" t="str">
        <f>+'Defined PPE sets'!A11</f>
        <v>N95</v>
      </c>
      <c r="B12" s="99">
        <f>'Initial Area 1'!E25+'Addl Initial Areas'!H25+'Inpatient 1'!E25+'Initial Area w Response Teams'!I25+'Initial - EMS'!I25+'Initial Area 2'!E25+'Inpatient 2'!E25+'Initial Area 3'!E25+'Inpatient 3'!E25+ME!I25</f>
        <v>0</v>
      </c>
      <c r="C12" s="99">
        <f>Training!J11</f>
        <v>0</v>
      </c>
      <c r="D12" s="99">
        <f t="shared" si="0"/>
        <v>0</v>
      </c>
      <c r="E12" s="100">
        <f>'Initial Area 1'!B25+'Addl Initial Areas'!B25+'Inpatient 1'!B25+'Initial Area w Response Teams'!B25+'Initial - EMS'!B25+'Initial Area 2'!B25+'Inpatient 2'!B25+'Initial Area 3'!B25+'Inpatient 3'!B25</f>
        <v>0</v>
      </c>
      <c r="F12" s="100">
        <f t="shared" si="1"/>
        <v>0</v>
      </c>
      <c r="J12"/>
      <c r="O12"/>
      <c r="T12"/>
    </row>
    <row r="13" spans="1:20" ht="27" customHeight="1" x14ac:dyDescent="0.15">
      <c r="A13" s="38" t="str">
        <f>+'Defined PPE sets'!A12</f>
        <v>Surgical Masks</v>
      </c>
      <c r="B13" s="99">
        <f>'Initial Area 1'!E26+'Addl Initial Areas'!H26+'Inpatient 1'!E26+'Initial Area w Response Teams'!I26+'Initial - EMS'!I26+'Initial Area 2'!E26+'Inpatient 2'!E26+'Initial Area 3'!E26+'Inpatient 3'!E26+ME!I26</f>
        <v>0</v>
      </c>
      <c r="C13" s="99">
        <f>Training!J12</f>
        <v>0</v>
      </c>
      <c r="D13" s="99">
        <f t="shared" si="0"/>
        <v>0</v>
      </c>
      <c r="E13" s="100">
        <f>'Initial Area 1'!B26+'Addl Initial Areas'!B26+'Inpatient 1'!B26+'Initial Area w Response Teams'!B26+'Initial - EMS'!B26+'Initial Area 2'!B26+'Inpatient 2'!B26+'Initial Area 3'!B26+'Inpatient 3'!B26</f>
        <v>0</v>
      </c>
      <c r="F13" s="100">
        <f t="shared" si="1"/>
        <v>0</v>
      </c>
      <c r="J13"/>
      <c r="O13"/>
      <c r="T13"/>
    </row>
    <row r="14" spans="1:20" ht="29.5" customHeight="1" x14ac:dyDescent="0.15">
      <c r="A14" s="38">
        <f>+'Defined PPE sets'!A13</f>
        <v>0</v>
      </c>
      <c r="B14" s="99">
        <f>'Initial Area 1'!E27+'Addl Initial Areas'!H27+'Inpatient 1'!E27+'Initial Area w Response Teams'!I27+'Initial - EMS'!I27+'Initial Area 2'!E27+'Inpatient 2'!E27+'Initial Area 3'!E27+'Inpatient 3'!E27+ME!I27</f>
        <v>0</v>
      </c>
      <c r="C14" s="99">
        <f>Training!J13</f>
        <v>0</v>
      </c>
      <c r="D14" s="99">
        <f t="shared" si="0"/>
        <v>0</v>
      </c>
      <c r="E14" s="100">
        <f>'Initial Area 1'!B27+'Addl Initial Areas'!B27+'Inpatient 1'!B27+'Initial Area w Response Teams'!B27+'Initial - EMS'!B27+'Initial Area 2'!B27+'Inpatient 2'!B27+'Initial Area 3'!B27+'Inpatient 3'!B27</f>
        <v>0</v>
      </c>
      <c r="F14" s="100">
        <f t="shared" si="1"/>
        <v>0</v>
      </c>
      <c r="J14"/>
      <c r="O14"/>
      <c r="T14"/>
    </row>
    <row r="15" spans="1:20" ht="23" customHeight="1" x14ac:dyDescent="0.15">
      <c r="A15" s="38">
        <f>+'Defined PPE sets'!A14</f>
        <v>0</v>
      </c>
      <c r="B15" s="99">
        <f>'Initial Area 1'!E28+'Addl Initial Areas'!H28+'Inpatient 1'!E28+'Initial Area w Response Teams'!I28+'Initial - EMS'!I28+'Initial Area 2'!E28+'Inpatient 2'!E28+'Initial Area 3'!E28+'Inpatient 3'!E28+ME!I28</f>
        <v>0</v>
      </c>
      <c r="C15" s="99">
        <f>Training!J14</f>
        <v>0</v>
      </c>
      <c r="D15" s="99">
        <f t="shared" ref="D15" si="2">B15+C15</f>
        <v>0</v>
      </c>
      <c r="E15" s="100">
        <f>'Initial Area 1'!B28+'Addl Initial Areas'!B28+'Inpatient 1'!B28+'Initial Area w Response Teams'!B28+'Initial - EMS'!B28+'Initial Area 2'!B28+'Inpatient 2'!B28+'Initial Area 3'!B28+'Inpatient 3'!B28</f>
        <v>0</v>
      </c>
      <c r="F15" s="100">
        <f t="shared" ref="F15" si="3">D15-E15</f>
        <v>0</v>
      </c>
      <c r="J15"/>
      <c r="O15"/>
      <c r="T15"/>
    </row>
    <row r="16" spans="1:20" ht="24.75" customHeight="1" x14ac:dyDescent="0.15">
      <c r="A16" s="38">
        <f>+'Defined PPE sets'!A15</f>
        <v>0</v>
      </c>
      <c r="B16" s="99">
        <f>'Initial Area 1'!E29+'Addl Initial Areas'!H29+'Inpatient 1'!E29+'Initial Area w Response Teams'!I29+'Initial - EMS'!I29+'Initial Area 2'!E29+'Inpatient 2'!E29+'Initial Area 3'!E29+'Inpatient 3'!E29+ME!I29</f>
        <v>0</v>
      </c>
      <c r="C16" s="99">
        <f>Training!J15</f>
        <v>0</v>
      </c>
      <c r="D16" s="99">
        <f t="shared" si="0"/>
        <v>0</v>
      </c>
      <c r="E16" s="100">
        <f>'Initial Area 1'!B29+'Addl Initial Areas'!B29+'Inpatient 1'!B29+'Initial Area w Response Teams'!B29+'Initial - EMS'!B29+'Initial Area 2'!B29+'Inpatient 2'!B29+'Initial Area 3'!B29+'Inpatient 3'!B29</f>
        <v>0</v>
      </c>
      <c r="F16" s="100">
        <f t="shared" si="1"/>
        <v>0</v>
      </c>
      <c r="J16"/>
      <c r="O16"/>
      <c r="T16"/>
    </row>
    <row r="17" spans="1:20" ht="24.75" customHeight="1" x14ac:dyDescent="0.15">
      <c r="A17" s="38">
        <f>+'Defined PPE sets'!A16</f>
        <v>0</v>
      </c>
      <c r="B17" s="99">
        <f>'Initial Area 1'!E30+'Addl Initial Areas'!H30+'Inpatient 1'!E30+'Initial Area w Response Teams'!I30+'Initial - EMS'!I30+'Initial Area 2'!E30+'Inpatient 2'!E30+'Initial Area 3'!E30+'Inpatient 3'!E30+ME!I30</f>
        <v>0</v>
      </c>
      <c r="C17" s="99">
        <f>Training!J16</f>
        <v>0</v>
      </c>
      <c r="D17" s="99">
        <f t="shared" si="0"/>
        <v>0</v>
      </c>
      <c r="E17" s="100">
        <f>'Initial Area 1'!B30+'Addl Initial Areas'!B30+'Inpatient 1'!B30+'Initial Area w Response Teams'!B30+'Initial - EMS'!B30+'Initial Area 2'!B30+'Inpatient 2'!B30+'Initial Area 3'!B30+'Inpatient 3'!B30</f>
        <v>0</v>
      </c>
      <c r="F17" s="100">
        <f t="shared" si="1"/>
        <v>0</v>
      </c>
      <c r="J17"/>
      <c r="O17"/>
      <c r="T17"/>
    </row>
    <row r="18" spans="1:20" ht="26.5" customHeight="1" x14ac:dyDescent="0.15">
      <c r="A18" s="38">
        <f>+'Defined PPE sets'!A17</f>
        <v>0</v>
      </c>
      <c r="B18" s="99">
        <f>'Initial Area 1'!E31+'Addl Initial Areas'!H31+'Inpatient 1'!E31+'Initial Area w Response Teams'!I31+'Initial - EMS'!I31+'Initial Area 2'!E31+'Inpatient 2'!E31+'Initial Area 3'!E31+'Inpatient 3'!E31+ME!I31</f>
        <v>0</v>
      </c>
      <c r="C18" s="99">
        <f>Training!J17</f>
        <v>0</v>
      </c>
      <c r="D18" s="99">
        <f t="shared" ref="D18" si="4">B18+C18</f>
        <v>0</v>
      </c>
      <c r="E18" s="100">
        <f>'Initial Area 1'!B31+'Addl Initial Areas'!B31+'Inpatient 1'!B31+'Initial Area w Response Teams'!B31+'Initial - EMS'!B31+'Initial Area 2'!B31+'Inpatient 2'!B31+'Initial Area 3'!B31+'Inpatient 3'!B31</f>
        <v>0</v>
      </c>
      <c r="F18" s="100">
        <f t="shared" ref="F18" si="5">D18-E18</f>
        <v>0</v>
      </c>
      <c r="J18"/>
      <c r="O18"/>
      <c r="T18"/>
    </row>
    <row r="19" spans="1:20" ht="5" customHeight="1" x14ac:dyDescent="0.15">
      <c r="J19"/>
      <c r="O19"/>
      <c r="T19"/>
    </row>
    <row r="20" spans="1:20" x14ac:dyDescent="0.15">
      <c r="J20"/>
      <c r="O20"/>
      <c r="T20"/>
    </row>
    <row r="21" spans="1:20" x14ac:dyDescent="0.15">
      <c r="J21"/>
      <c r="O21"/>
      <c r="T21"/>
    </row>
    <row r="22" spans="1:20" x14ac:dyDescent="0.15">
      <c r="J22"/>
      <c r="O22"/>
      <c r="T22"/>
    </row>
    <row r="23" spans="1:20" x14ac:dyDescent="0.15">
      <c r="J23"/>
      <c r="O23"/>
      <c r="T23"/>
    </row>
    <row r="24" spans="1:20" x14ac:dyDescent="0.15">
      <c r="J24"/>
      <c r="O24"/>
      <c r="T24"/>
    </row>
    <row r="25" spans="1:20" x14ac:dyDescent="0.15">
      <c r="J25"/>
      <c r="O25"/>
      <c r="T25"/>
    </row>
    <row r="26" spans="1:20" x14ac:dyDescent="0.15">
      <c r="J26"/>
      <c r="O26"/>
      <c r="T26"/>
    </row>
    <row r="27" spans="1:20" x14ac:dyDescent="0.15">
      <c r="J27"/>
      <c r="O27"/>
      <c r="T27"/>
    </row>
    <row r="28" spans="1:20" x14ac:dyDescent="0.15">
      <c r="J28"/>
      <c r="O28"/>
      <c r="T28"/>
    </row>
    <row r="29" spans="1:20" x14ac:dyDescent="0.15">
      <c r="J29"/>
      <c r="O29"/>
      <c r="T29"/>
    </row>
    <row r="30" spans="1:20" x14ac:dyDescent="0.15">
      <c r="J30"/>
      <c r="O30"/>
      <c r="T30"/>
    </row>
    <row r="31" spans="1:20" x14ac:dyDescent="0.15">
      <c r="J31"/>
      <c r="O31"/>
      <c r="T31"/>
    </row>
    <row r="32" spans="1:20" x14ac:dyDescent="0.15">
      <c r="J32"/>
      <c r="O32"/>
      <c r="T32"/>
    </row>
    <row r="33" spans="10:20" x14ac:dyDescent="0.15">
      <c r="J33"/>
      <c r="O33"/>
      <c r="T33"/>
    </row>
    <row r="34" spans="10:20" x14ac:dyDescent="0.15">
      <c r="J34"/>
      <c r="O34"/>
      <c r="T34"/>
    </row>
    <row r="35" spans="10:20" x14ac:dyDescent="0.15">
      <c r="J35"/>
      <c r="O35"/>
      <c r="T35"/>
    </row>
    <row r="36" spans="10:20" x14ac:dyDescent="0.15">
      <c r="J36"/>
      <c r="O36"/>
      <c r="T36"/>
    </row>
    <row r="37" spans="10:20" x14ac:dyDescent="0.15">
      <c r="J37"/>
      <c r="O37"/>
      <c r="T37"/>
    </row>
    <row r="38" spans="10:20" x14ac:dyDescent="0.15">
      <c r="J38"/>
      <c r="O38"/>
      <c r="T38"/>
    </row>
    <row r="39" spans="10:20" x14ac:dyDescent="0.15">
      <c r="J39"/>
      <c r="O39"/>
      <c r="T39"/>
    </row>
  </sheetData>
  <sheetProtection sheet="1" objects="1" scenarios="1" selectLockedCells="1"/>
  <dataConsolidate/>
  <mergeCells count="2">
    <mergeCell ref="A2:F2"/>
    <mergeCell ref="A4:F4"/>
  </mergeCells>
  <conditionalFormatting sqref="F6:F18">
    <cfRule type="cellIs" dxfId="3" priority="1" operator="greaterThan">
      <formula>0</formula>
    </cfRule>
    <cfRule type="cellIs" dxfId="2" priority="2" operator="lessThanOrEqual">
      <formula>0</formula>
    </cfRule>
  </conditionalFormatting>
  <printOptions headings="1"/>
  <pageMargins left="0.25" right="0.25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7"/>
  <sheetViews>
    <sheetView showZeros="0" workbookViewId="0">
      <selection activeCell="B5" sqref="B5"/>
    </sheetView>
  </sheetViews>
  <sheetFormatPr baseColWidth="10" defaultColWidth="8.83203125" defaultRowHeight="13" x14ac:dyDescent="0.15"/>
  <cols>
    <col min="1" max="1" width="23.33203125" customWidth="1"/>
    <col min="2" max="2" width="13.33203125" customWidth="1"/>
    <col min="3" max="3" width="12" customWidth="1"/>
    <col min="4" max="4" width="12.6640625" customWidth="1"/>
    <col min="5" max="5" width="13.5" customWidth="1"/>
    <col min="6" max="6" width="12.5" customWidth="1"/>
    <col min="7" max="7" width="13.1640625" customWidth="1"/>
    <col min="8" max="8" width="12.33203125" customWidth="1"/>
    <col min="9" max="9" width="12" customWidth="1"/>
    <col min="12" max="12" width="27.33203125" customWidth="1"/>
  </cols>
  <sheetData>
    <row r="1" spans="1:12" ht="6.75" customHeight="1" x14ac:dyDescent="0.15"/>
    <row r="2" spans="1:12" ht="13.25" customHeight="1" x14ac:dyDescent="0.15">
      <c r="A2" s="169" t="s">
        <v>93</v>
      </c>
      <c r="B2" s="170"/>
      <c r="C2" s="170"/>
      <c r="D2" s="170"/>
      <c r="E2" s="170"/>
      <c r="F2" s="170"/>
      <c r="G2" s="170"/>
      <c r="H2" s="170"/>
      <c r="I2" s="170"/>
      <c r="J2" s="170"/>
      <c r="L2" s="132" t="s">
        <v>175</v>
      </c>
    </row>
    <row r="3" spans="1:12" ht="10.25" customHeight="1" thickBot="1" x14ac:dyDescent="0.2">
      <c r="A3" s="169"/>
      <c r="B3" s="170"/>
      <c r="C3" s="170"/>
      <c r="D3" s="170"/>
      <c r="E3" s="170"/>
      <c r="F3" s="170"/>
      <c r="G3" s="170"/>
      <c r="H3" s="170"/>
      <c r="I3" s="170"/>
      <c r="J3" s="170"/>
    </row>
    <row r="4" spans="1:12" ht="29" thickTop="1" x14ac:dyDescent="0.15">
      <c r="A4" s="34" t="s">
        <v>22</v>
      </c>
      <c r="B4" s="60" t="s">
        <v>85</v>
      </c>
      <c r="C4" s="60" t="s">
        <v>86</v>
      </c>
      <c r="D4" s="60" t="s">
        <v>87</v>
      </c>
      <c r="E4" s="60" t="s">
        <v>88</v>
      </c>
      <c r="F4" s="60" t="s">
        <v>101</v>
      </c>
      <c r="G4" s="60" t="s">
        <v>91</v>
      </c>
      <c r="H4" s="60" t="s">
        <v>89</v>
      </c>
      <c r="I4" s="60" t="s">
        <v>90</v>
      </c>
      <c r="J4" s="62" t="s">
        <v>92</v>
      </c>
    </row>
    <row r="5" spans="1:12" ht="25.25" customHeight="1" x14ac:dyDescent="0.15">
      <c r="A5" s="34" t="str">
        <f>'Defined PPE sets'!A5</f>
        <v>Gloves, 12"</v>
      </c>
      <c r="B5" s="49">
        <v>0</v>
      </c>
      <c r="C5" s="49">
        <v>0</v>
      </c>
      <c r="D5" s="49">
        <v>0</v>
      </c>
      <c r="E5" s="49">
        <v>0</v>
      </c>
      <c r="F5" s="49">
        <v>0</v>
      </c>
      <c r="G5" s="49">
        <v>0</v>
      </c>
      <c r="H5" s="49">
        <v>0</v>
      </c>
      <c r="I5" s="49">
        <v>0</v>
      </c>
      <c r="J5" s="63">
        <f>SUM(B5:I5)</f>
        <v>0</v>
      </c>
    </row>
    <row r="6" spans="1:12" ht="28.25" customHeight="1" x14ac:dyDescent="0.15">
      <c r="A6" s="89" t="str">
        <f>'Defined PPE sets'!A6</f>
        <v>Shoe Covers, Fluid Impermeable</v>
      </c>
      <c r="B6" s="49">
        <v>0</v>
      </c>
      <c r="C6" s="49">
        <v>0</v>
      </c>
      <c r="D6" s="49">
        <v>0</v>
      </c>
      <c r="E6" s="49">
        <v>0</v>
      </c>
      <c r="F6" s="49">
        <v>0</v>
      </c>
      <c r="G6" s="49">
        <v>0</v>
      </c>
      <c r="H6" s="49">
        <v>0</v>
      </c>
      <c r="I6" s="49">
        <v>0</v>
      </c>
      <c r="J6" s="63">
        <f t="shared" ref="J6:J16" si="0">SUM(B6:I6)</f>
        <v>0</v>
      </c>
    </row>
    <row r="7" spans="1:12" ht="27" customHeight="1" x14ac:dyDescent="0.15">
      <c r="A7" s="89" t="str">
        <f>'Defined PPE sets'!A7</f>
        <v xml:space="preserve">Fluid impervious gown </v>
      </c>
      <c r="B7" s="49">
        <v>0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  <c r="I7" s="49">
        <v>0</v>
      </c>
      <c r="J7" s="63">
        <f t="shared" si="0"/>
        <v>0</v>
      </c>
    </row>
    <row r="8" spans="1:12" ht="27" customHeight="1" x14ac:dyDescent="0.15">
      <c r="A8" s="89" t="str">
        <f>'Defined PPE sets'!A8</f>
        <v>PAPR Hood, impermeable</v>
      </c>
      <c r="B8" s="49">
        <v>0</v>
      </c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  <c r="I8" s="49">
        <v>0</v>
      </c>
      <c r="J8" s="63">
        <f t="shared" si="0"/>
        <v>0</v>
      </c>
    </row>
    <row r="9" spans="1:12" ht="29" customHeight="1" x14ac:dyDescent="0.15">
      <c r="A9" s="89" t="str">
        <f>'Defined PPE sets'!A9</f>
        <v>PAPR filters</v>
      </c>
      <c r="B9" s="49">
        <v>0</v>
      </c>
      <c r="C9" s="49">
        <v>0</v>
      </c>
      <c r="D9" s="49">
        <v>0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63">
        <f t="shared" si="0"/>
        <v>0</v>
      </c>
    </row>
    <row r="10" spans="1:12" ht="26" customHeight="1" x14ac:dyDescent="0.15">
      <c r="A10" s="89" t="str">
        <f>'Defined PPE sets'!A10</f>
        <v>Eye Protection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63">
        <f t="shared" si="0"/>
        <v>0</v>
      </c>
    </row>
    <row r="11" spans="1:12" ht="27" customHeight="1" x14ac:dyDescent="0.15">
      <c r="A11" s="89" t="str">
        <f>'Defined PPE sets'!A11</f>
        <v>N95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63">
        <f t="shared" si="0"/>
        <v>0</v>
      </c>
    </row>
    <row r="12" spans="1:12" ht="25.25" customHeight="1" x14ac:dyDescent="0.15">
      <c r="A12" s="89" t="str">
        <f>'Defined PPE sets'!A12</f>
        <v>Surgical Masks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63">
        <f t="shared" si="0"/>
        <v>0</v>
      </c>
    </row>
    <row r="13" spans="1:12" ht="27" customHeight="1" x14ac:dyDescent="0.15">
      <c r="A13" s="89">
        <f>'Defined PPE sets'!A13</f>
        <v>0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63">
        <f t="shared" si="0"/>
        <v>0</v>
      </c>
    </row>
    <row r="14" spans="1:12" ht="27.75" customHeight="1" x14ac:dyDescent="0.15">
      <c r="A14" s="89">
        <f>'Defined PPE sets'!A14</f>
        <v>0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63">
        <f t="shared" si="0"/>
        <v>0</v>
      </c>
    </row>
    <row r="15" spans="1:12" ht="26.5" customHeight="1" x14ac:dyDescent="0.15">
      <c r="A15" s="89">
        <f>'Defined PPE sets'!A15</f>
        <v>0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63">
        <f t="shared" si="0"/>
        <v>0</v>
      </c>
    </row>
    <row r="16" spans="1:12" ht="27.75" customHeight="1" x14ac:dyDescent="0.15">
      <c r="A16" s="89">
        <f>'Defined PPE sets'!A16</f>
        <v>0</v>
      </c>
      <c r="B16" s="49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63">
        <f t="shared" si="0"/>
        <v>0</v>
      </c>
    </row>
    <row r="17" spans="1:10" ht="31.25" customHeight="1" thickBot="1" x14ac:dyDescent="0.2">
      <c r="A17" s="89">
        <f>'Defined PPE sets'!A17</f>
        <v>0</v>
      </c>
      <c r="B17" s="50"/>
      <c r="C17" s="50"/>
      <c r="D17" s="50"/>
      <c r="E17" s="50"/>
      <c r="F17" s="50"/>
      <c r="G17" s="50"/>
      <c r="H17" s="50"/>
      <c r="I17" s="61"/>
      <c r="J17" s="63">
        <f t="shared" ref="J17" si="1">SUM(B17:I17)</f>
        <v>0</v>
      </c>
    </row>
  </sheetData>
  <sheetProtection sheet="1" objects="1" scenarios="1" selectLockedCells="1"/>
  <mergeCells count="1">
    <mergeCell ref="A2:J3"/>
  </mergeCells>
  <pageMargins left="0.25" right="0.2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15"/>
  <sheetViews>
    <sheetView showZeros="0" workbookViewId="0">
      <selection activeCell="B3" sqref="B3:C11"/>
    </sheetView>
  </sheetViews>
  <sheetFormatPr baseColWidth="10" defaultColWidth="8.83203125" defaultRowHeight="13" x14ac:dyDescent="0.15"/>
  <cols>
    <col min="1" max="1" width="29" customWidth="1"/>
    <col min="2" max="2" width="24.1640625" customWidth="1"/>
    <col min="3" max="3" width="20.1640625" customWidth="1"/>
  </cols>
  <sheetData>
    <row r="2" spans="1:3" ht="21.75" customHeight="1" x14ac:dyDescent="0.15">
      <c r="A2" s="66" t="s">
        <v>22</v>
      </c>
      <c r="B2" s="120" t="s">
        <v>109</v>
      </c>
      <c r="C2" s="120" t="s">
        <v>131</v>
      </c>
    </row>
    <row r="3" spans="1:3" ht="14" x14ac:dyDescent="0.15">
      <c r="A3" s="68" t="str">
        <f>'Defined PPE sets'!$A5</f>
        <v>Gloves, 12"</v>
      </c>
      <c r="B3" s="108"/>
      <c r="C3" s="105"/>
    </row>
    <row r="4" spans="1:3" ht="27.75" customHeight="1" x14ac:dyDescent="0.15">
      <c r="A4" s="68" t="str">
        <f>'Defined PPE sets'!$A6</f>
        <v>Shoe Covers, Fluid Impermeable</v>
      </c>
      <c r="B4" s="108"/>
      <c r="C4" s="105"/>
    </row>
    <row r="5" spans="1:3" ht="31.25" customHeight="1" x14ac:dyDescent="0.15">
      <c r="A5" s="68" t="str">
        <f>'Defined PPE sets'!$A7</f>
        <v xml:space="preserve">Fluid impervious gown </v>
      </c>
      <c r="B5" s="104"/>
      <c r="C5" s="105"/>
    </row>
    <row r="6" spans="1:3" ht="30" customHeight="1" x14ac:dyDescent="0.15">
      <c r="A6" s="68" t="str">
        <f>'Defined PPE sets'!$A8</f>
        <v>PAPR Hood, impermeable</v>
      </c>
      <c r="B6" s="105"/>
      <c r="C6" s="105"/>
    </row>
    <row r="7" spans="1:3" ht="32.5" customHeight="1" x14ac:dyDescent="0.15">
      <c r="A7" s="68" t="str">
        <f>'Defined PPE sets'!$A9</f>
        <v>PAPR filters</v>
      </c>
      <c r="B7" s="105"/>
      <c r="C7" s="105"/>
    </row>
    <row r="8" spans="1:3" ht="34.25" customHeight="1" x14ac:dyDescent="0.15">
      <c r="A8" s="68" t="str">
        <f>'Defined PPE sets'!$A10</f>
        <v>Eye Protection</v>
      </c>
      <c r="B8" s="108"/>
      <c r="C8" s="105"/>
    </row>
    <row r="9" spans="1:3" ht="29" customHeight="1" x14ac:dyDescent="0.15">
      <c r="A9" s="68" t="str">
        <f>'Defined PPE sets'!$A11</f>
        <v>N95</v>
      </c>
      <c r="B9" s="105"/>
      <c r="C9" s="105"/>
    </row>
    <row r="10" spans="1:3" ht="31.25" customHeight="1" x14ac:dyDescent="0.15">
      <c r="A10" s="68" t="str">
        <f>'Defined PPE sets'!$A12</f>
        <v>Surgical Masks</v>
      </c>
      <c r="B10" s="105"/>
      <c r="C10" s="105"/>
    </row>
    <row r="11" spans="1:3" ht="29.5" customHeight="1" x14ac:dyDescent="0.15">
      <c r="A11" s="68">
        <f>'Defined PPE sets'!$A13</f>
        <v>0</v>
      </c>
      <c r="B11" s="108"/>
      <c r="C11" s="105"/>
    </row>
    <row r="12" spans="1:3" ht="36.75" customHeight="1" x14ac:dyDescent="0.15">
      <c r="A12" s="68">
        <f>'Defined PPE sets'!$A14</f>
        <v>0</v>
      </c>
      <c r="B12" s="105"/>
      <c r="C12" s="105"/>
    </row>
    <row r="13" spans="1:3" ht="37.25" customHeight="1" x14ac:dyDescent="0.15">
      <c r="A13" s="68">
        <f>'Defined PPE sets'!$A15</f>
        <v>0</v>
      </c>
      <c r="B13" s="105"/>
      <c r="C13" s="105"/>
    </row>
    <row r="14" spans="1:3" ht="30" customHeight="1" x14ac:dyDescent="0.15">
      <c r="A14" s="68">
        <f>'Defined PPE sets'!$A16</f>
        <v>0</v>
      </c>
      <c r="B14" s="105"/>
      <c r="C14" s="105"/>
    </row>
    <row r="15" spans="1:3" ht="31.25" customHeight="1" x14ac:dyDescent="0.15">
      <c r="A15" s="68">
        <f>'Defined PPE sets'!$A17</f>
        <v>0</v>
      </c>
      <c r="B15" s="105"/>
      <c r="C15" s="105"/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1"/>
  <sheetViews>
    <sheetView showZeros="0" workbookViewId="0">
      <selection activeCell="B21" sqref="B21"/>
    </sheetView>
  </sheetViews>
  <sheetFormatPr baseColWidth="10" defaultColWidth="8.83203125" defaultRowHeight="13" x14ac:dyDescent="0.15"/>
  <cols>
    <col min="1" max="1" width="19.6640625" customWidth="1"/>
    <col min="2" max="3" width="15.33203125" customWidth="1"/>
    <col min="4" max="4" width="1.6640625" customWidth="1"/>
    <col min="5" max="5" width="16.83203125" customWidth="1"/>
    <col min="6" max="6" width="19.6640625" customWidth="1"/>
    <col min="7" max="7" width="1.6640625" customWidth="1"/>
    <col min="8" max="8" width="16.83203125" customWidth="1"/>
    <col min="9" max="9" width="18" customWidth="1"/>
    <col min="10" max="10" width="14.1640625" customWidth="1"/>
  </cols>
  <sheetData>
    <row r="1" spans="1:10" x14ac:dyDescent="0.15">
      <c r="A1" s="171" t="s">
        <v>168</v>
      </c>
      <c r="B1" s="172"/>
      <c r="C1" s="172"/>
      <c r="D1" s="172"/>
      <c r="E1" s="172"/>
      <c r="F1" s="172"/>
      <c r="G1" s="172"/>
      <c r="H1" s="172"/>
      <c r="I1" s="173"/>
    </row>
    <row r="2" spans="1:10" x14ac:dyDescent="0.15">
      <c r="A2" s="174"/>
      <c r="B2" s="175"/>
      <c r="C2" s="175"/>
      <c r="D2" s="175"/>
      <c r="E2" s="175"/>
      <c r="F2" s="175"/>
      <c r="G2" s="175"/>
      <c r="H2" s="175"/>
      <c r="I2" s="176"/>
    </row>
    <row r="3" spans="1:10" hidden="1" x14ac:dyDescent="0.15">
      <c r="A3" s="177"/>
      <c r="B3" s="178"/>
      <c r="C3" s="178"/>
      <c r="D3" s="178"/>
      <c r="E3" s="178"/>
      <c r="F3" s="178"/>
      <c r="G3" s="178"/>
      <c r="H3" s="178"/>
      <c r="I3" s="179"/>
    </row>
    <row r="4" spans="1:10" ht="29.25" customHeight="1" thickBot="1" x14ac:dyDescent="0.2">
      <c r="A4" s="33" t="s">
        <v>75</v>
      </c>
      <c r="B4" s="33" t="s">
        <v>122</v>
      </c>
      <c r="C4" s="71" t="s">
        <v>121</v>
      </c>
      <c r="D4" s="33"/>
      <c r="E4" s="33" t="s">
        <v>123</v>
      </c>
      <c r="F4" s="71" t="s">
        <v>126</v>
      </c>
      <c r="G4" s="33"/>
      <c r="H4" s="33" t="s">
        <v>124</v>
      </c>
      <c r="I4" s="33" t="s">
        <v>125</v>
      </c>
    </row>
    <row r="5" spans="1:10" ht="15" thickTop="1" x14ac:dyDescent="0.15">
      <c r="A5" s="41" t="s">
        <v>32</v>
      </c>
      <c r="B5" s="32"/>
      <c r="C5" s="32"/>
      <c r="D5" s="35"/>
      <c r="E5" s="32"/>
      <c r="F5" s="32"/>
      <c r="G5" s="43"/>
      <c r="H5" s="24">
        <f>B5+E5</f>
        <v>0</v>
      </c>
      <c r="I5" s="24">
        <f>C5+F5</f>
        <v>0</v>
      </c>
    </row>
    <row r="6" spans="1:10" ht="14" x14ac:dyDescent="0.15">
      <c r="A6" s="41" t="s">
        <v>21</v>
      </c>
      <c r="B6" s="32"/>
      <c r="C6" s="32"/>
      <c r="D6" s="35"/>
      <c r="E6" s="32"/>
      <c r="F6" s="32"/>
      <c r="G6" s="43"/>
      <c r="H6" s="12">
        <f t="shared" ref="H6:I8" si="0">B6+E6</f>
        <v>0</v>
      </c>
      <c r="I6" s="12">
        <f t="shared" si="0"/>
        <v>0</v>
      </c>
    </row>
    <row r="7" spans="1:10" ht="14" x14ac:dyDescent="0.15">
      <c r="A7" s="41" t="s">
        <v>31</v>
      </c>
      <c r="B7" s="32"/>
      <c r="C7" s="32"/>
      <c r="D7" s="35"/>
      <c r="E7" s="32"/>
      <c r="F7" s="32"/>
      <c r="G7" s="43"/>
      <c r="H7" s="12">
        <f t="shared" si="0"/>
        <v>0</v>
      </c>
      <c r="I7" s="12">
        <f t="shared" si="0"/>
        <v>0</v>
      </c>
    </row>
    <row r="8" spans="1:10" x14ac:dyDescent="0.15">
      <c r="A8" s="41"/>
      <c r="B8" s="16"/>
      <c r="C8" s="29"/>
      <c r="D8" s="42"/>
      <c r="E8" s="16"/>
      <c r="F8" s="29"/>
      <c r="G8" s="43"/>
      <c r="H8" s="12">
        <f t="shared" si="0"/>
        <v>0</v>
      </c>
      <c r="I8" s="12">
        <f t="shared" si="0"/>
        <v>0</v>
      </c>
    </row>
    <row r="9" spans="1:10" x14ac:dyDescent="0.15">
      <c r="A9" s="41"/>
      <c r="B9" s="16"/>
      <c r="C9" s="29"/>
      <c r="D9" s="42"/>
      <c r="E9" s="16"/>
      <c r="F9" s="29"/>
      <c r="G9" s="43"/>
      <c r="H9" s="12">
        <f t="shared" ref="H9:H12" si="1">B9+E9</f>
        <v>0</v>
      </c>
      <c r="I9" s="12">
        <f t="shared" ref="I9:I12" si="2">C9+F9</f>
        <v>0</v>
      </c>
    </row>
    <row r="10" spans="1:10" x14ac:dyDescent="0.15">
      <c r="A10" s="41"/>
      <c r="B10" s="16"/>
      <c r="C10" s="29"/>
      <c r="D10" s="42"/>
      <c r="E10" s="16"/>
      <c r="F10" s="29"/>
      <c r="G10" s="43"/>
      <c r="H10" s="12">
        <f t="shared" si="1"/>
        <v>0</v>
      </c>
      <c r="I10" s="12">
        <f t="shared" si="2"/>
        <v>0</v>
      </c>
    </row>
    <row r="11" spans="1:10" x14ac:dyDescent="0.15">
      <c r="A11" s="41"/>
      <c r="B11" s="16"/>
      <c r="C11" s="29"/>
      <c r="D11" s="42"/>
      <c r="E11" s="16"/>
      <c r="F11" s="29"/>
      <c r="G11" s="43"/>
      <c r="H11" s="12">
        <f t="shared" si="1"/>
        <v>0</v>
      </c>
      <c r="I11" s="12">
        <f t="shared" si="2"/>
        <v>0</v>
      </c>
    </row>
    <row r="12" spans="1:10" x14ac:dyDescent="0.15">
      <c r="A12" s="41"/>
      <c r="B12" s="16"/>
      <c r="C12" s="29"/>
      <c r="D12" s="42"/>
      <c r="E12" s="16"/>
      <c r="F12" s="29"/>
      <c r="G12" s="43"/>
      <c r="H12" s="12">
        <f t="shared" si="1"/>
        <v>0</v>
      </c>
      <c r="I12" s="12">
        <f t="shared" si="2"/>
        <v>0</v>
      </c>
    </row>
    <row r="13" spans="1:10" ht="5" customHeight="1" x14ac:dyDescent="0.15">
      <c r="A13" s="1"/>
      <c r="B13" s="11"/>
      <c r="C13" s="15"/>
      <c r="D13" s="43"/>
      <c r="E13" s="11"/>
      <c r="F13" s="15"/>
      <c r="G13" s="43"/>
      <c r="H13" s="12"/>
      <c r="I13" s="12"/>
    </row>
    <row r="14" spans="1:10" ht="14" x14ac:dyDescent="0.15">
      <c r="A14" s="1" t="s">
        <v>12</v>
      </c>
      <c r="B14" s="13">
        <f>SUM(B5:B12)</f>
        <v>0</v>
      </c>
      <c r="C14" s="14">
        <f>SUM(C5:C12)</f>
        <v>0</v>
      </c>
      <c r="D14" s="44"/>
      <c r="E14" s="13">
        <f>SUM(E5:E12)</f>
        <v>0</v>
      </c>
      <c r="F14" s="14">
        <f>SUM(F5:F12)</f>
        <v>0</v>
      </c>
      <c r="G14" s="44"/>
      <c r="H14" s="13">
        <f>SUM(B14+E14)</f>
        <v>0</v>
      </c>
      <c r="I14" s="14">
        <f>SUM(C14+F14)</f>
        <v>0</v>
      </c>
    </row>
    <row r="16" spans="1:10" x14ac:dyDescent="0.15">
      <c r="A16" s="180" t="s">
        <v>167</v>
      </c>
      <c r="B16" s="181"/>
      <c r="C16" s="182"/>
      <c r="I16" s="180" t="s">
        <v>166</v>
      </c>
      <c r="J16" s="182"/>
    </row>
    <row r="17" spans="1:10" ht="3" hidden="1" customHeight="1" x14ac:dyDescent="0.15">
      <c r="A17" s="183"/>
      <c r="B17" s="184"/>
      <c r="C17" s="185"/>
      <c r="I17" s="183"/>
      <c r="J17" s="185"/>
    </row>
    <row r="18" spans="1:10" ht="48" customHeight="1" thickBot="1" x14ac:dyDescent="0.2">
      <c r="A18" s="33" t="s">
        <v>22</v>
      </c>
      <c r="B18" s="33" t="s">
        <v>76</v>
      </c>
      <c r="C18" s="33" t="s">
        <v>82</v>
      </c>
      <c r="F18" s="35" t="s">
        <v>99</v>
      </c>
      <c r="G18" s="36"/>
      <c r="H18" s="48" t="s">
        <v>80</v>
      </c>
      <c r="I18" s="78" t="s">
        <v>107</v>
      </c>
      <c r="J18" s="77" t="s">
        <v>84</v>
      </c>
    </row>
    <row r="19" spans="1:10" ht="15" thickTop="1" x14ac:dyDescent="0.15">
      <c r="A19" s="75" t="str">
        <f>'Defined PPE sets'!A5</f>
        <v>Gloves, 12"</v>
      </c>
      <c r="B19" s="30"/>
      <c r="C19" s="31">
        <f>($H$14*'Defined PPE sets'!B5+$I$14*'Defined PPE sets'!C5)*$F$19</f>
        <v>0</v>
      </c>
      <c r="F19" s="76">
        <v>6</v>
      </c>
      <c r="G19" s="46"/>
      <c r="H19" s="80">
        <v>6</v>
      </c>
      <c r="I19" s="79">
        <f>C19*$J$19</f>
        <v>0</v>
      </c>
      <c r="J19" s="57">
        <v>1</v>
      </c>
    </row>
    <row r="20" spans="1:10" ht="28" x14ac:dyDescent="0.15">
      <c r="A20" s="75" t="str">
        <f>'Defined PPE sets'!A6</f>
        <v>Shoe Covers, Fluid Impermeable</v>
      </c>
      <c r="B20" s="32"/>
      <c r="C20" s="31">
        <f>($H$14*'Defined PPE sets'!B6+$I$14*'Defined PPE sets'!C6)*$F$19</f>
        <v>0</v>
      </c>
      <c r="I20" s="59">
        <f t="shared" ref="I20:I30" si="3">C20*$J$19</f>
        <v>0</v>
      </c>
    </row>
    <row r="21" spans="1:10" ht="14" x14ac:dyDescent="0.15">
      <c r="A21" s="75" t="str">
        <f>'Defined PPE sets'!A7</f>
        <v xml:space="preserve">Fluid impervious gown </v>
      </c>
      <c r="B21" s="32"/>
      <c r="C21" s="31">
        <f>($H$14*'Defined PPE sets'!B7+$I$14*'Defined PPE sets'!C7)*$F$19</f>
        <v>0</v>
      </c>
      <c r="I21" s="59">
        <f t="shared" si="3"/>
        <v>0</v>
      </c>
    </row>
    <row r="22" spans="1:10" ht="28" x14ac:dyDescent="0.15">
      <c r="A22" s="75" t="str">
        <f>'Defined PPE sets'!A8</f>
        <v>PAPR Hood, impermeable</v>
      </c>
      <c r="B22" s="32"/>
      <c r="C22" s="31">
        <f>($H$14*'Defined PPE sets'!B8+$I$14*'Defined PPE sets'!C8)*$F$19</f>
        <v>0</v>
      </c>
      <c r="I22" s="59">
        <f t="shared" si="3"/>
        <v>0</v>
      </c>
    </row>
    <row r="23" spans="1:10" ht="14" x14ac:dyDescent="0.15">
      <c r="A23" s="75" t="str">
        <f>'Defined PPE sets'!A9</f>
        <v>PAPR filters</v>
      </c>
      <c r="B23" s="32"/>
      <c r="C23" s="31">
        <f>($H$14*'Defined PPE sets'!B9+$I$14*'Defined PPE sets'!C9)*$F$19</f>
        <v>0</v>
      </c>
      <c r="I23" s="59">
        <f t="shared" si="3"/>
        <v>0</v>
      </c>
    </row>
    <row r="24" spans="1:10" ht="14" x14ac:dyDescent="0.15">
      <c r="A24" s="75" t="str">
        <f>'Defined PPE sets'!A10</f>
        <v>Eye Protection</v>
      </c>
      <c r="B24" s="32"/>
      <c r="C24" s="31">
        <f>($H$14*'Defined PPE sets'!B10+$I$14*'Defined PPE sets'!C10)*$F$19</f>
        <v>0</v>
      </c>
      <c r="I24" s="59">
        <f t="shared" si="3"/>
        <v>0</v>
      </c>
    </row>
    <row r="25" spans="1:10" ht="14" x14ac:dyDescent="0.15">
      <c r="A25" s="75" t="str">
        <f>'Defined PPE sets'!A11</f>
        <v>N95</v>
      </c>
      <c r="B25" s="32"/>
      <c r="C25" s="31">
        <f>($H$14*'Defined PPE sets'!B11+$I$14*'Defined PPE sets'!C11)*$F$19</f>
        <v>0</v>
      </c>
      <c r="I25" s="59">
        <f t="shared" si="3"/>
        <v>0</v>
      </c>
    </row>
    <row r="26" spans="1:10" ht="14" x14ac:dyDescent="0.15">
      <c r="A26" s="75" t="str">
        <f>'Defined PPE sets'!A12</f>
        <v>Surgical Masks</v>
      </c>
      <c r="B26" s="32"/>
      <c r="C26" s="31">
        <f>($H$14*'Defined PPE sets'!B12+$I$14*'Defined PPE sets'!C12)*$F$19</f>
        <v>0</v>
      </c>
      <c r="I26" s="59">
        <f t="shared" si="3"/>
        <v>0</v>
      </c>
    </row>
    <row r="27" spans="1:10" x14ac:dyDescent="0.15">
      <c r="A27" s="75">
        <f>'Defined PPE sets'!W13</f>
        <v>0</v>
      </c>
      <c r="B27" s="32"/>
      <c r="C27" s="31">
        <f>($B$14*'Defined PPE sets'!B13+$C$14*'Defined PPE sets'!C13)*$F$19</f>
        <v>0</v>
      </c>
      <c r="I27" s="59">
        <f t="shared" si="3"/>
        <v>0</v>
      </c>
    </row>
    <row r="28" spans="1:10" x14ac:dyDescent="0.15">
      <c r="A28" s="75">
        <f>'Defined PPE sets'!W14</f>
        <v>0</v>
      </c>
      <c r="B28" s="32"/>
      <c r="C28" s="31">
        <f>($B$14*'Defined PPE sets'!B14+$C$14*'Defined PPE sets'!C14)*$F$19</f>
        <v>0</v>
      </c>
      <c r="I28" s="59">
        <f t="shared" ref="I28" si="4">C28*$J$19</f>
        <v>0</v>
      </c>
    </row>
    <row r="29" spans="1:10" x14ac:dyDescent="0.15">
      <c r="A29" s="75">
        <f>'Defined PPE sets'!W15</f>
        <v>0</v>
      </c>
      <c r="B29" s="32"/>
      <c r="C29" s="31">
        <f>($H$14*'Defined PPE sets'!B15+$I$14*'Defined PPE sets'!C15)*$F$19</f>
        <v>0</v>
      </c>
      <c r="I29" s="59">
        <f t="shared" si="3"/>
        <v>0</v>
      </c>
    </row>
    <row r="30" spans="1:10" x14ac:dyDescent="0.15">
      <c r="A30" s="75">
        <f>'Defined PPE sets'!W16</f>
        <v>0</v>
      </c>
      <c r="B30" s="32"/>
      <c r="C30" s="31">
        <f>($H$14*'Defined PPE sets'!B16+$I$14*'Defined PPE sets'!C16)*$F$19</f>
        <v>0</v>
      </c>
      <c r="I30" s="59">
        <f t="shared" si="3"/>
        <v>0</v>
      </c>
    </row>
    <row r="31" spans="1:10" x14ac:dyDescent="0.15">
      <c r="A31" s="75">
        <f>'Defined PPE sets'!W17</f>
        <v>0</v>
      </c>
      <c r="B31" s="32"/>
      <c r="C31" s="31">
        <f>($H$14*'Defined PPE sets'!B17+$I$14*'Defined PPE sets'!C17)*$F$19</f>
        <v>0</v>
      </c>
      <c r="I31" s="59">
        <f t="shared" ref="I31" si="5">C31*$J$19</f>
        <v>0</v>
      </c>
    </row>
  </sheetData>
  <sheetProtection sheet="1" objects="1" scenarios="1" selectLockedCells="1"/>
  <mergeCells count="3">
    <mergeCell ref="A1:I3"/>
    <mergeCell ref="A16:C17"/>
    <mergeCell ref="I16:J17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1"/>
  <sheetViews>
    <sheetView showZeros="0" workbookViewId="0">
      <selection activeCell="F19" sqref="F19"/>
    </sheetView>
  </sheetViews>
  <sheetFormatPr baseColWidth="10" defaultColWidth="8.83203125" defaultRowHeight="13" x14ac:dyDescent="0.15"/>
  <cols>
    <col min="1" max="1" width="20.1640625" customWidth="1"/>
    <col min="2" max="2" width="14.5" customWidth="1"/>
    <col min="3" max="3" width="14.6640625" customWidth="1"/>
    <col min="4" max="4" width="1.6640625" customWidth="1"/>
    <col min="5" max="5" width="17.33203125" customWidth="1"/>
    <col min="6" max="6" width="16.6640625" customWidth="1"/>
    <col min="7" max="7" width="1.5" customWidth="1"/>
    <col min="8" max="8" width="18.33203125" customWidth="1"/>
    <col min="9" max="9" width="17.5" customWidth="1"/>
  </cols>
  <sheetData>
    <row r="1" spans="1:9" ht="7.5" customHeight="1" x14ac:dyDescent="0.15">
      <c r="A1" s="171" t="s">
        <v>164</v>
      </c>
      <c r="B1" s="172"/>
      <c r="C1" s="172"/>
      <c r="D1" s="172"/>
      <c r="E1" s="172"/>
      <c r="F1" s="172"/>
      <c r="G1" s="172"/>
      <c r="H1" s="172"/>
      <c r="I1" s="173"/>
    </row>
    <row r="2" spans="1:9" ht="10.5" customHeight="1" x14ac:dyDescent="0.15">
      <c r="A2" s="174"/>
      <c r="B2" s="175"/>
      <c r="C2" s="175"/>
      <c r="D2" s="175"/>
      <c r="E2" s="175"/>
      <c r="F2" s="175"/>
      <c r="G2" s="175"/>
      <c r="H2" s="175"/>
      <c r="I2" s="176"/>
    </row>
    <row r="3" spans="1:9" ht="7.5" customHeight="1" x14ac:dyDescent="0.15">
      <c r="A3" s="177"/>
      <c r="B3" s="178"/>
      <c r="C3" s="178"/>
      <c r="D3" s="178"/>
      <c r="E3" s="178"/>
      <c r="F3" s="178"/>
      <c r="G3" s="178"/>
      <c r="H3" s="178"/>
      <c r="I3" s="179"/>
    </row>
    <row r="4" spans="1:9" s="27" customFormat="1" ht="30" customHeight="1" thickBot="1" x14ac:dyDescent="0.2">
      <c r="A4" s="33" t="s">
        <v>75</v>
      </c>
      <c r="B4" s="33" t="s">
        <v>122</v>
      </c>
      <c r="C4" s="71" t="s">
        <v>121</v>
      </c>
      <c r="D4" s="33"/>
      <c r="E4" s="33" t="s">
        <v>123</v>
      </c>
      <c r="F4" s="71" t="s">
        <v>126</v>
      </c>
      <c r="G4" s="33"/>
      <c r="H4" s="33" t="s">
        <v>124</v>
      </c>
      <c r="I4" s="33" t="s">
        <v>125</v>
      </c>
    </row>
    <row r="5" spans="1:9" ht="14.5" customHeight="1" thickTop="1" x14ac:dyDescent="0.15">
      <c r="A5" s="73" t="s">
        <v>6</v>
      </c>
      <c r="B5" s="23"/>
      <c r="C5" s="28"/>
      <c r="D5" s="56"/>
      <c r="E5" s="23"/>
      <c r="F5" s="28"/>
      <c r="G5" s="54"/>
      <c r="H5" s="24">
        <f>B5+E5</f>
        <v>0</v>
      </c>
      <c r="I5" s="24">
        <f>C5+F5</f>
        <v>0</v>
      </c>
    </row>
    <row r="6" spans="1:9" ht="15" customHeight="1" x14ac:dyDescent="0.15">
      <c r="A6" s="41" t="s">
        <v>142</v>
      </c>
      <c r="B6" s="16"/>
      <c r="C6" s="28"/>
      <c r="D6" s="56"/>
      <c r="E6" s="16"/>
      <c r="F6" s="29"/>
      <c r="G6" s="54"/>
      <c r="H6" s="12">
        <f t="shared" ref="H6:H8" si="0">B6+E6</f>
        <v>0</v>
      </c>
      <c r="I6" s="12">
        <f t="shared" ref="I6:I8" si="1">C6+F6</f>
        <v>0</v>
      </c>
    </row>
    <row r="7" spans="1:9" ht="15" customHeight="1" x14ac:dyDescent="0.15">
      <c r="A7" s="41" t="s">
        <v>141</v>
      </c>
      <c r="B7" s="16"/>
      <c r="C7" s="28"/>
      <c r="D7" s="56"/>
      <c r="E7" s="16"/>
      <c r="F7" s="29"/>
      <c r="G7" s="54"/>
      <c r="H7" s="12">
        <f t="shared" si="0"/>
        <v>0</v>
      </c>
      <c r="I7" s="12">
        <f t="shared" si="1"/>
        <v>0</v>
      </c>
    </row>
    <row r="8" spans="1:9" ht="15" customHeight="1" x14ac:dyDescent="0.15">
      <c r="A8" s="41" t="s">
        <v>8</v>
      </c>
      <c r="B8" s="16"/>
      <c r="C8" s="28"/>
      <c r="D8" s="56"/>
      <c r="E8" s="16"/>
      <c r="F8" s="29"/>
      <c r="G8" s="54"/>
      <c r="H8" s="12">
        <f t="shared" si="0"/>
        <v>0</v>
      </c>
      <c r="I8" s="12">
        <f t="shared" si="1"/>
        <v>0</v>
      </c>
    </row>
    <row r="9" spans="1:9" ht="14" x14ac:dyDescent="0.15">
      <c r="A9" s="41" t="s">
        <v>10</v>
      </c>
      <c r="B9" s="16"/>
      <c r="C9" s="28"/>
      <c r="D9" s="56"/>
      <c r="E9" s="16"/>
      <c r="F9" s="29"/>
      <c r="G9" s="54"/>
      <c r="H9" s="12">
        <f>B9+E9</f>
        <v>0</v>
      </c>
      <c r="I9" s="12">
        <f>C9+F9</f>
        <v>0</v>
      </c>
    </row>
    <row r="10" spans="1:9" ht="14" x14ac:dyDescent="0.15">
      <c r="A10" s="41" t="s">
        <v>17</v>
      </c>
      <c r="B10" s="16"/>
      <c r="C10" s="28"/>
      <c r="D10" s="56"/>
      <c r="E10" s="16"/>
      <c r="F10" s="29"/>
      <c r="G10" s="54"/>
      <c r="H10" s="12">
        <f t="shared" ref="H10" si="2">B10+E10</f>
        <v>0</v>
      </c>
      <c r="I10" s="12">
        <f t="shared" ref="I10" si="3">C10+F10</f>
        <v>0</v>
      </c>
    </row>
    <row r="11" spans="1:9" x14ac:dyDescent="0.15">
      <c r="A11" s="74" t="s">
        <v>128</v>
      </c>
      <c r="B11" s="76"/>
      <c r="C11" s="28"/>
      <c r="D11" s="66"/>
      <c r="E11" s="76"/>
      <c r="F11" s="76"/>
      <c r="G11" s="66"/>
      <c r="H11" s="12">
        <f t="shared" ref="H11:H12" si="4">B11+E11</f>
        <v>0</v>
      </c>
      <c r="I11" s="12">
        <f t="shared" ref="I11:I12" si="5">C11+F11</f>
        <v>0</v>
      </c>
    </row>
    <row r="12" spans="1:9" ht="12.75" customHeight="1" x14ac:dyDescent="0.15">
      <c r="A12" s="41"/>
      <c r="B12" s="16"/>
      <c r="C12" s="29"/>
      <c r="D12" s="56"/>
      <c r="E12" s="16"/>
      <c r="F12" s="29"/>
      <c r="G12" s="54"/>
      <c r="H12" s="12">
        <f t="shared" si="4"/>
        <v>0</v>
      </c>
      <c r="I12" s="12">
        <f t="shared" si="5"/>
        <v>0</v>
      </c>
    </row>
    <row r="13" spans="1:9" ht="5.25" customHeight="1" x14ac:dyDescent="0.15">
      <c r="A13" s="1"/>
      <c r="B13" s="11"/>
      <c r="C13" s="15"/>
      <c r="D13" s="54"/>
      <c r="E13" s="11"/>
      <c r="F13" s="15"/>
      <c r="G13" s="54"/>
      <c r="H13" s="12"/>
      <c r="I13" s="12"/>
    </row>
    <row r="14" spans="1:9" ht="14" x14ac:dyDescent="0.15">
      <c r="A14" s="1" t="s">
        <v>12</v>
      </c>
      <c r="B14" s="13">
        <f>SUM(B5:B12)</f>
        <v>0</v>
      </c>
      <c r="C14" s="14">
        <f>SUM(C5:C12)</f>
        <v>0</v>
      </c>
      <c r="D14" s="55"/>
      <c r="E14" s="13">
        <f>SUM(E5:E12)</f>
        <v>0</v>
      </c>
      <c r="F14" s="14">
        <f>SUM(F5:F12)</f>
        <v>0</v>
      </c>
      <c r="G14" s="55"/>
      <c r="H14" s="13">
        <f>SUM(B14+E14)</f>
        <v>0</v>
      </c>
      <c r="I14" s="14">
        <f>SUM(C14+F14)</f>
        <v>0</v>
      </c>
    </row>
    <row r="16" spans="1:9" ht="13.25" customHeight="1" x14ac:dyDescent="0.15">
      <c r="A16" s="180" t="s">
        <v>162</v>
      </c>
      <c r="B16" s="181"/>
      <c r="C16" s="182"/>
      <c r="E16" s="180" t="s">
        <v>163</v>
      </c>
      <c r="F16" s="182"/>
    </row>
    <row r="17" spans="1:6" ht="6" customHeight="1" x14ac:dyDescent="0.15">
      <c r="A17" s="183"/>
      <c r="B17" s="184"/>
      <c r="C17" s="185"/>
      <c r="E17" s="183"/>
      <c r="F17" s="185"/>
    </row>
    <row r="18" spans="1:6" ht="36" customHeight="1" thickBot="1" x14ac:dyDescent="0.2">
      <c r="A18" s="33" t="s">
        <v>22</v>
      </c>
      <c r="B18" s="33" t="s">
        <v>76</v>
      </c>
      <c r="C18" s="33" t="s">
        <v>77</v>
      </c>
      <c r="D18" s="27"/>
      <c r="E18" s="35" t="s">
        <v>83</v>
      </c>
      <c r="F18" s="58" t="s">
        <v>84</v>
      </c>
    </row>
    <row r="19" spans="1:6" ht="28.5" customHeight="1" thickTop="1" x14ac:dyDescent="0.15">
      <c r="A19" s="75" t="str">
        <f>'Defined PPE sets'!A5</f>
        <v>Gloves, 12"</v>
      </c>
      <c r="B19" s="30"/>
      <c r="C19" s="31">
        <f>$H$14*'Defined PPE sets'!D5+$I$14*'Defined PPE sets'!E5</f>
        <v>0</v>
      </c>
      <c r="D19" s="27"/>
      <c r="E19" s="3">
        <f>C19*$F$19</f>
        <v>0</v>
      </c>
      <c r="F19" s="57">
        <v>1</v>
      </c>
    </row>
    <row r="20" spans="1:6" ht="28" x14ac:dyDescent="0.15">
      <c r="A20" s="75" t="str">
        <f>'Defined PPE sets'!A6</f>
        <v>Shoe Covers, Fluid Impermeable</v>
      </c>
      <c r="B20" s="32"/>
      <c r="C20" s="31">
        <f>$H$14*'Defined PPE sets'!D6+$I$14*'Defined PPE sets'!E6</f>
        <v>0</v>
      </c>
      <c r="D20" s="27"/>
      <c r="E20" s="3">
        <f t="shared" ref="E20:E30" si="6">C20*$F$19</f>
        <v>0</v>
      </c>
    </row>
    <row r="21" spans="1:6" ht="14" x14ac:dyDescent="0.15">
      <c r="A21" s="75" t="str">
        <f>'Defined PPE sets'!A7</f>
        <v xml:space="preserve">Fluid impervious gown </v>
      </c>
      <c r="B21" s="32"/>
      <c r="C21" s="31">
        <f>$H$14*'Defined PPE sets'!D7+$I$14*'Defined PPE sets'!E7</f>
        <v>0</v>
      </c>
      <c r="D21" s="27"/>
      <c r="E21" s="3">
        <f t="shared" si="6"/>
        <v>0</v>
      </c>
    </row>
    <row r="22" spans="1:6" ht="28" x14ac:dyDescent="0.15">
      <c r="A22" s="75" t="str">
        <f>'Defined PPE sets'!A8</f>
        <v>PAPR Hood, impermeable</v>
      </c>
      <c r="B22" s="32"/>
      <c r="C22" s="31">
        <f>$H$14*'Defined PPE sets'!D8+$I$14*'Defined PPE sets'!E8</f>
        <v>0</v>
      </c>
      <c r="D22" s="27"/>
      <c r="E22" s="3">
        <f t="shared" si="6"/>
        <v>0</v>
      </c>
    </row>
    <row r="23" spans="1:6" ht="14" x14ac:dyDescent="0.15">
      <c r="A23" s="75" t="str">
        <f>'Defined PPE sets'!A9</f>
        <v>PAPR filters</v>
      </c>
      <c r="B23" s="32"/>
      <c r="C23" s="31">
        <f>$H$14*'Defined PPE sets'!D9+$I$14*'Defined PPE sets'!E9</f>
        <v>0</v>
      </c>
      <c r="D23" s="27"/>
      <c r="E23" s="3">
        <f t="shared" si="6"/>
        <v>0</v>
      </c>
    </row>
    <row r="24" spans="1:6" ht="29.25" customHeight="1" x14ac:dyDescent="0.15">
      <c r="A24" s="75" t="str">
        <f>'Defined PPE sets'!A10</f>
        <v>Eye Protection</v>
      </c>
      <c r="B24" s="32"/>
      <c r="C24" s="31">
        <f>$H$14*'Defined PPE sets'!D10+$I$14*'Defined PPE sets'!E10</f>
        <v>0</v>
      </c>
      <c r="D24" s="27"/>
      <c r="E24" s="3">
        <f t="shared" si="6"/>
        <v>0</v>
      </c>
    </row>
    <row r="25" spans="1:6" ht="14" x14ac:dyDescent="0.15">
      <c r="A25" s="75" t="str">
        <f>'Defined PPE sets'!A11</f>
        <v>N95</v>
      </c>
      <c r="B25" s="32"/>
      <c r="C25" s="31">
        <f>$H$14*'Defined PPE sets'!D11+$I$14*'Defined PPE sets'!E11</f>
        <v>0</v>
      </c>
      <c r="D25" s="27"/>
      <c r="E25" s="3">
        <f t="shared" si="6"/>
        <v>0</v>
      </c>
    </row>
    <row r="26" spans="1:6" ht="30" customHeight="1" x14ac:dyDescent="0.15">
      <c r="A26" s="75" t="str">
        <f>'Defined PPE sets'!A12</f>
        <v>Surgical Masks</v>
      </c>
      <c r="B26" s="32"/>
      <c r="C26" s="31">
        <f>$H$14*'Defined PPE sets'!D12+$I$14*'Defined PPE sets'!E12</f>
        <v>0</v>
      </c>
      <c r="D26" s="27"/>
      <c r="E26" s="3">
        <f t="shared" si="6"/>
        <v>0</v>
      </c>
    </row>
    <row r="27" spans="1:6" x14ac:dyDescent="0.15">
      <c r="A27" s="75">
        <f>'Defined PPE sets'!W13</f>
        <v>0</v>
      </c>
      <c r="B27" s="32"/>
      <c r="C27" s="31">
        <f>$B$14*'Defined PPE sets'!D13+$C$14*'Defined PPE sets'!E13</f>
        <v>0</v>
      </c>
      <c r="D27" s="27"/>
      <c r="E27" s="3">
        <f>C27*$F$19</f>
        <v>0</v>
      </c>
    </row>
    <row r="28" spans="1:6" x14ac:dyDescent="0.15">
      <c r="A28" s="75">
        <f>'Defined PPE sets'!W14</f>
        <v>0</v>
      </c>
      <c r="B28" s="32"/>
      <c r="C28" s="31">
        <f>$B$14*'Defined PPE sets'!D14+$C$14*'Defined PPE sets'!E14</f>
        <v>0</v>
      </c>
      <c r="D28" s="27"/>
      <c r="E28" s="3">
        <f>C28*$F$19</f>
        <v>0</v>
      </c>
    </row>
    <row r="29" spans="1:6" x14ac:dyDescent="0.15">
      <c r="A29" s="75">
        <f>'Defined PPE sets'!W15</f>
        <v>0</v>
      </c>
      <c r="B29" s="32"/>
      <c r="C29" s="31">
        <f>$H$14*'Defined PPE sets'!D15+$I$14*'Defined PPE sets'!E15</f>
        <v>0</v>
      </c>
      <c r="D29" s="27"/>
      <c r="E29" s="3">
        <f t="shared" si="6"/>
        <v>0</v>
      </c>
    </row>
    <row r="30" spans="1:6" ht="27.75" customHeight="1" x14ac:dyDescent="0.15">
      <c r="A30" s="75">
        <f>'Defined PPE sets'!W16</f>
        <v>0</v>
      </c>
      <c r="B30" s="32">
        <v>0</v>
      </c>
      <c r="C30" s="31">
        <f>$H$14*'Defined PPE sets'!D16+$I$14*'Defined PPE sets'!E16</f>
        <v>0</v>
      </c>
      <c r="D30" s="27"/>
      <c r="E30" s="3">
        <f t="shared" si="6"/>
        <v>0</v>
      </c>
    </row>
    <row r="31" spans="1:6" x14ac:dyDescent="0.15">
      <c r="A31" s="75">
        <f>'Defined PPE sets'!W17</f>
        <v>0</v>
      </c>
      <c r="B31" s="32"/>
      <c r="C31" s="31">
        <f>$H$14*'Defined PPE sets'!D17+$I$14*'Defined PPE sets'!E17</f>
        <v>0</v>
      </c>
      <c r="D31" s="27"/>
      <c r="E31" s="3">
        <f t="shared" ref="E31" si="7">C31*$F$19</f>
        <v>0</v>
      </c>
    </row>
  </sheetData>
  <sheetProtection sheet="1" objects="1" scenarios="1" selectLockedCells="1"/>
  <mergeCells count="3">
    <mergeCell ref="A1:I3"/>
    <mergeCell ref="A16:C17"/>
    <mergeCell ref="E16:F17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26"/>
  <sheetViews>
    <sheetView showZeros="0" topLeftCell="A2" workbookViewId="0">
      <selection activeCell="F19" sqref="F19"/>
    </sheetView>
  </sheetViews>
  <sheetFormatPr baseColWidth="10" defaultColWidth="8.83203125" defaultRowHeight="13" x14ac:dyDescent="0.15"/>
  <cols>
    <col min="1" max="1" width="21.1640625" customWidth="1"/>
    <col min="2" max="2" width="13.33203125" customWidth="1"/>
    <col min="3" max="3" width="15.5" customWidth="1"/>
    <col min="4" max="4" width="2.1640625" customWidth="1"/>
    <col min="5" max="5" width="16.6640625" customWidth="1"/>
    <col min="6" max="6" width="19.33203125" customWidth="1"/>
    <col min="7" max="7" width="2.33203125" customWidth="1"/>
    <col min="8" max="8" width="17.83203125" customWidth="1"/>
    <col min="9" max="9" width="17.5" customWidth="1"/>
  </cols>
  <sheetData>
    <row r="1" spans="1:9" ht="4.25" customHeight="1" x14ac:dyDescent="0.15">
      <c r="A1" s="171" t="s">
        <v>164</v>
      </c>
      <c r="B1" s="172"/>
      <c r="C1" s="172"/>
      <c r="D1" s="172"/>
      <c r="E1" s="172"/>
      <c r="F1" s="172"/>
      <c r="G1" s="172"/>
      <c r="H1" s="172"/>
      <c r="I1" s="173"/>
    </row>
    <row r="2" spans="1:9" x14ac:dyDescent="0.15">
      <c r="A2" s="174"/>
      <c r="B2" s="175"/>
      <c r="C2" s="175"/>
      <c r="D2" s="175"/>
      <c r="E2" s="175"/>
      <c r="F2" s="175"/>
      <c r="G2" s="175"/>
      <c r="H2" s="175"/>
      <c r="I2" s="176"/>
    </row>
    <row r="3" spans="1:9" x14ac:dyDescent="0.15">
      <c r="A3" s="177"/>
      <c r="B3" s="178"/>
      <c r="C3" s="178"/>
      <c r="D3" s="178"/>
      <c r="E3" s="178"/>
      <c r="F3" s="178"/>
      <c r="G3" s="178"/>
      <c r="H3" s="178"/>
      <c r="I3" s="179"/>
    </row>
    <row r="4" spans="1:9" ht="30" customHeight="1" thickBot="1" x14ac:dyDescent="0.2">
      <c r="A4" s="33" t="s">
        <v>75</v>
      </c>
      <c r="B4" s="33" t="s">
        <v>122</v>
      </c>
      <c r="C4" s="71" t="s">
        <v>121</v>
      </c>
      <c r="D4" s="33"/>
      <c r="E4" s="33" t="s">
        <v>123</v>
      </c>
      <c r="F4" s="71" t="s">
        <v>126</v>
      </c>
      <c r="G4" s="33"/>
      <c r="H4" s="33" t="s">
        <v>124</v>
      </c>
      <c r="I4" s="33" t="s">
        <v>125</v>
      </c>
    </row>
    <row r="5" spans="1:9" ht="15" thickTop="1" x14ac:dyDescent="0.15">
      <c r="A5" s="73" t="s">
        <v>6</v>
      </c>
      <c r="B5" s="23"/>
      <c r="C5" s="28"/>
      <c r="D5" s="56"/>
      <c r="E5" s="23"/>
      <c r="F5" s="28"/>
      <c r="G5" s="43"/>
      <c r="H5" s="24">
        <f>B5+E5</f>
        <v>0</v>
      </c>
      <c r="I5" s="24">
        <f>C5+F5</f>
        <v>0</v>
      </c>
    </row>
    <row r="6" spans="1:9" ht="14" x14ac:dyDescent="0.15">
      <c r="A6" s="41" t="s">
        <v>7</v>
      </c>
      <c r="B6" s="23"/>
      <c r="C6" s="29"/>
      <c r="D6" s="56"/>
      <c r="E6" s="23"/>
      <c r="F6" s="29"/>
      <c r="G6" s="43"/>
      <c r="H6" s="12">
        <f t="shared" ref="H6:I10" si="0">B6+E6</f>
        <v>0</v>
      </c>
      <c r="I6" s="12">
        <f t="shared" si="0"/>
        <v>0</v>
      </c>
    </row>
    <row r="7" spans="1:9" ht="14" x14ac:dyDescent="0.15">
      <c r="A7" s="41" t="s">
        <v>59</v>
      </c>
      <c r="B7" s="23"/>
      <c r="C7" s="29"/>
      <c r="D7" s="56"/>
      <c r="E7" s="23"/>
      <c r="F7" s="29"/>
      <c r="G7" s="43"/>
      <c r="H7" s="12">
        <f t="shared" si="0"/>
        <v>0</v>
      </c>
      <c r="I7" s="12">
        <f t="shared" si="0"/>
        <v>0</v>
      </c>
    </row>
    <row r="8" spans="1:9" ht="14" x14ac:dyDescent="0.15">
      <c r="A8" s="41" t="s">
        <v>8</v>
      </c>
      <c r="B8" s="23"/>
      <c r="C8" s="29"/>
      <c r="D8" s="56"/>
      <c r="E8" s="23"/>
      <c r="F8" s="29"/>
      <c r="G8" s="43"/>
      <c r="H8" s="12">
        <f t="shared" si="0"/>
        <v>0</v>
      </c>
      <c r="I8" s="12">
        <f t="shared" si="0"/>
        <v>0</v>
      </c>
    </row>
    <row r="9" spans="1:9" ht="14" x14ac:dyDescent="0.15">
      <c r="A9" s="41" t="s">
        <v>10</v>
      </c>
      <c r="B9" s="23"/>
      <c r="C9" s="29"/>
      <c r="D9" s="56"/>
      <c r="E9" s="23"/>
      <c r="F9" s="29"/>
      <c r="G9" s="43"/>
      <c r="H9" s="12">
        <f t="shared" si="0"/>
        <v>0</v>
      </c>
      <c r="I9" s="12">
        <f t="shared" si="0"/>
        <v>0</v>
      </c>
    </row>
    <row r="10" spans="1:9" ht="14" x14ac:dyDescent="0.15">
      <c r="A10" s="41" t="s">
        <v>11</v>
      </c>
      <c r="B10" s="23"/>
      <c r="C10" s="29"/>
      <c r="D10" s="56"/>
      <c r="E10" s="23"/>
      <c r="F10" s="29"/>
      <c r="G10" s="43"/>
      <c r="H10" s="12">
        <f t="shared" si="0"/>
        <v>0</v>
      </c>
      <c r="I10" s="12">
        <f t="shared" si="0"/>
        <v>0</v>
      </c>
    </row>
    <row r="11" spans="1:9" x14ac:dyDescent="0.15">
      <c r="A11" s="41"/>
      <c r="B11" s="32"/>
      <c r="C11" s="32"/>
      <c r="D11" s="45"/>
      <c r="E11" s="32"/>
      <c r="F11" s="32"/>
      <c r="G11" s="43"/>
      <c r="H11" s="12">
        <f t="shared" ref="H11:H12" si="1">B11+E11</f>
        <v>0</v>
      </c>
      <c r="I11" s="12">
        <f t="shared" ref="I11:I12" si="2">C11+F11</f>
        <v>0</v>
      </c>
    </row>
    <row r="12" spans="1:9" x14ac:dyDescent="0.15">
      <c r="A12" s="41"/>
      <c r="B12" s="32"/>
      <c r="C12" s="32"/>
      <c r="D12" s="64"/>
      <c r="E12" s="32"/>
      <c r="F12" s="32"/>
      <c r="G12" s="43"/>
      <c r="H12" s="12">
        <f t="shared" si="1"/>
        <v>0</v>
      </c>
      <c r="I12" s="12">
        <f t="shared" si="2"/>
        <v>0</v>
      </c>
    </row>
    <row r="13" spans="1:9" ht="5" customHeight="1" x14ac:dyDescent="0.15">
      <c r="A13" s="1"/>
      <c r="B13" s="11"/>
      <c r="C13" s="15"/>
      <c r="D13" s="43"/>
      <c r="E13" s="11"/>
      <c r="F13" s="15"/>
      <c r="G13" s="43"/>
      <c r="H13" s="12"/>
      <c r="I13" s="12"/>
    </row>
    <row r="14" spans="1:9" ht="14" x14ac:dyDescent="0.15">
      <c r="A14" s="1" t="s">
        <v>12</v>
      </c>
      <c r="B14" s="13">
        <f>SUM(B5:B11)</f>
        <v>0</v>
      </c>
      <c r="C14" s="14">
        <f>SUM(C5:C11)</f>
        <v>0</v>
      </c>
      <c r="D14" s="44"/>
      <c r="E14" s="13">
        <f>SUM(E5:E11)</f>
        <v>0</v>
      </c>
      <c r="F14" s="14">
        <f>SUM(F5:F11)</f>
        <v>0</v>
      </c>
      <c r="G14" s="44"/>
      <c r="H14" s="13">
        <f>SUM(B14+E14)</f>
        <v>0</v>
      </c>
      <c r="I14" s="14">
        <f>SUM(C14+F14)</f>
        <v>0</v>
      </c>
    </row>
    <row r="16" spans="1:9" x14ac:dyDescent="0.15">
      <c r="A16" s="180" t="s">
        <v>173</v>
      </c>
      <c r="B16" s="181"/>
      <c r="C16" s="182"/>
      <c r="H16" s="180" t="s">
        <v>163</v>
      </c>
      <c r="I16" s="182"/>
    </row>
    <row r="17" spans="1:9" x14ac:dyDescent="0.15">
      <c r="A17" s="183"/>
      <c r="B17" s="184"/>
      <c r="C17" s="185"/>
      <c r="H17" s="183"/>
      <c r="I17" s="185"/>
    </row>
    <row r="18" spans="1:9" ht="30" customHeight="1" thickBot="1" x14ac:dyDescent="0.2">
      <c r="A18" s="33" t="s">
        <v>22</v>
      </c>
      <c r="B18" s="33" t="s">
        <v>76</v>
      </c>
      <c r="C18" s="33" t="s">
        <v>77</v>
      </c>
      <c r="F18" s="35" t="s">
        <v>174</v>
      </c>
      <c r="H18" s="35" t="s">
        <v>83</v>
      </c>
      <c r="I18" s="77" t="s">
        <v>84</v>
      </c>
    </row>
    <row r="19" spans="1:9" ht="21.75" customHeight="1" thickTop="1" x14ac:dyDescent="0.15">
      <c r="A19" s="75" t="str">
        <f>'Defined PPE sets'!A5</f>
        <v>Gloves, 12"</v>
      </c>
      <c r="B19" s="30">
        <f t="shared" ref="B19:B25" si="3">SUM(B38+B57+B76+B95+B95)</f>
        <v>0</v>
      </c>
      <c r="C19" s="31">
        <f>($H$14*'Defined PPE sets'!F5+$I$14*'Defined PPE sets'!G5)*$F$19</f>
        <v>0</v>
      </c>
      <c r="F19" s="76">
        <v>2</v>
      </c>
      <c r="H19" s="3">
        <f>C19*$I$19</f>
        <v>0</v>
      </c>
      <c r="I19" s="57">
        <v>1</v>
      </c>
    </row>
    <row r="20" spans="1:9" ht="29.25" customHeight="1" x14ac:dyDescent="0.15">
      <c r="A20" s="75" t="str">
        <f>'Defined PPE sets'!A6</f>
        <v>Shoe Covers, Fluid Impermeable</v>
      </c>
      <c r="B20" s="32">
        <f t="shared" si="3"/>
        <v>0</v>
      </c>
      <c r="C20" s="31">
        <f>($H$14*'Defined PPE sets'!F6+$I$14*'Defined PPE sets'!G6)*$F$19</f>
        <v>0</v>
      </c>
      <c r="H20" s="3">
        <f t="shared" ref="H20:H30" si="4">C20*$I$19</f>
        <v>0</v>
      </c>
    </row>
    <row r="21" spans="1:9" ht="23.5" customHeight="1" x14ac:dyDescent="0.15">
      <c r="A21" s="75" t="str">
        <f>'Defined PPE sets'!A7</f>
        <v xml:space="preserve">Fluid impervious gown </v>
      </c>
      <c r="B21" s="32">
        <f t="shared" si="3"/>
        <v>0</v>
      </c>
      <c r="C21" s="31">
        <f>($H$14*'Defined PPE sets'!F7+$I$14*'Defined PPE sets'!G7)*$F$19</f>
        <v>0</v>
      </c>
      <c r="H21" s="3">
        <f t="shared" si="4"/>
        <v>0</v>
      </c>
    </row>
    <row r="22" spans="1:9" ht="28" x14ac:dyDescent="0.15">
      <c r="A22" s="75" t="str">
        <f>'Defined PPE sets'!A8</f>
        <v>PAPR Hood, impermeable</v>
      </c>
      <c r="B22" s="32">
        <f t="shared" si="3"/>
        <v>0</v>
      </c>
      <c r="C22" s="31">
        <f>($H$14*'Defined PPE sets'!F8+$I$14*'Defined PPE sets'!G8)*$F$19</f>
        <v>0</v>
      </c>
      <c r="H22" s="3">
        <f t="shared" si="4"/>
        <v>0</v>
      </c>
    </row>
    <row r="23" spans="1:9" ht="14" x14ac:dyDescent="0.15">
      <c r="A23" s="75" t="str">
        <f>'Defined PPE sets'!A9</f>
        <v>PAPR filters</v>
      </c>
      <c r="B23" s="32">
        <f t="shared" si="3"/>
        <v>0</v>
      </c>
      <c r="C23" s="31">
        <f>($H$14*'Defined PPE sets'!F9+$I$14*'Defined PPE sets'!G9)*$F$19</f>
        <v>0</v>
      </c>
      <c r="H23" s="3">
        <f t="shared" si="4"/>
        <v>0</v>
      </c>
    </row>
    <row r="24" spans="1:9" ht="27.75" customHeight="1" x14ac:dyDescent="0.15">
      <c r="A24" s="75" t="str">
        <f>'Defined PPE sets'!A10</f>
        <v>Eye Protection</v>
      </c>
      <c r="B24" s="32">
        <f t="shared" si="3"/>
        <v>0</v>
      </c>
      <c r="C24" s="31">
        <f>($H$14*'Defined PPE sets'!F10+$I$14*'Defined PPE sets'!G10)*$F$19</f>
        <v>0</v>
      </c>
      <c r="H24" s="3">
        <f t="shared" si="4"/>
        <v>0</v>
      </c>
    </row>
    <row r="25" spans="1:9" ht="27" customHeight="1" x14ac:dyDescent="0.15">
      <c r="A25" s="75" t="str">
        <f>'Defined PPE sets'!A11</f>
        <v>N95</v>
      </c>
      <c r="B25" s="32">
        <f t="shared" si="3"/>
        <v>0</v>
      </c>
      <c r="C25" s="31">
        <f>($H$14*'Defined PPE sets'!F11+$I$14*'Defined PPE sets'!G11)*$F$19</f>
        <v>0</v>
      </c>
      <c r="H25" s="3">
        <f t="shared" si="4"/>
        <v>0</v>
      </c>
    </row>
    <row r="26" spans="1:9" ht="27" customHeight="1" x14ac:dyDescent="0.15">
      <c r="A26" s="75" t="str">
        <f>'Defined PPE sets'!A12</f>
        <v>Surgical Masks</v>
      </c>
      <c r="B26" s="32">
        <f>SUM(B49+B64+B83+B102+B102)</f>
        <v>0</v>
      </c>
      <c r="C26" s="31">
        <f>($H$14*'Defined PPE sets'!F12+$I$14*'Defined PPE sets'!G12)*$F$19</f>
        <v>0</v>
      </c>
      <c r="H26" s="3">
        <f t="shared" si="4"/>
        <v>0</v>
      </c>
    </row>
    <row r="27" spans="1:9" ht="27.75" customHeight="1" x14ac:dyDescent="0.15">
      <c r="A27" s="75">
        <f>'Defined PPE sets'!W13</f>
        <v>0</v>
      </c>
      <c r="B27" s="32">
        <v>0</v>
      </c>
      <c r="C27" s="31">
        <f>($B$14*'Defined PPE sets'!F13+$C$14*'Defined PPE sets'!G13)*$F$19</f>
        <v>0</v>
      </c>
      <c r="H27" s="3">
        <f t="shared" si="4"/>
        <v>0</v>
      </c>
    </row>
    <row r="28" spans="1:9" ht="27.75" customHeight="1" x14ac:dyDescent="0.15">
      <c r="A28" s="75">
        <f>'Defined PPE sets'!W14</f>
        <v>0</v>
      </c>
      <c r="B28" s="32">
        <v>0</v>
      </c>
      <c r="C28" s="31">
        <f>($B$14*'Defined PPE sets'!F14+$C$14*'Defined PPE sets'!G14)*$F$19</f>
        <v>0</v>
      </c>
      <c r="H28" s="3"/>
    </row>
    <row r="29" spans="1:9" x14ac:dyDescent="0.15">
      <c r="A29" s="75">
        <f>'Defined PPE sets'!W15</f>
        <v>0</v>
      </c>
      <c r="B29" s="32">
        <f>SUM(B51+B70+B89+B108+B108)</f>
        <v>0</v>
      </c>
      <c r="C29" s="31">
        <f>($H$14*'Defined PPE sets'!F15+$I$14*'Defined PPE sets'!G15)*$F$19</f>
        <v>0</v>
      </c>
      <c r="H29" s="3">
        <f t="shared" si="4"/>
        <v>0</v>
      </c>
    </row>
    <row r="30" spans="1:9" ht="20" customHeight="1" x14ac:dyDescent="0.15">
      <c r="A30" s="75">
        <f>'Defined PPE sets'!W16</f>
        <v>0</v>
      </c>
      <c r="B30" s="32">
        <f>SUM(B52+B71+B90+B109+B109)</f>
        <v>0</v>
      </c>
      <c r="C30" s="31">
        <f>($H$14*'Defined PPE sets'!F16+$I$14*'Defined PPE sets'!G16)*$F$19</f>
        <v>0</v>
      </c>
      <c r="H30" s="3">
        <f t="shared" si="4"/>
        <v>0</v>
      </c>
    </row>
    <row r="31" spans="1:9" x14ac:dyDescent="0.15">
      <c r="A31" s="75">
        <f>'Defined PPE sets'!W17</f>
        <v>0</v>
      </c>
      <c r="B31" s="32"/>
      <c r="C31" s="31">
        <f>($H$14*'Defined PPE sets'!F17+$I$14*'Defined PPE sets'!G17)*$F$19</f>
        <v>0</v>
      </c>
      <c r="H31" s="3">
        <f t="shared" ref="H31" si="5">C31*$I$19</f>
        <v>0</v>
      </c>
    </row>
    <row r="51" ht="15" customHeight="1" x14ac:dyDescent="0.15"/>
    <row r="54" ht="12.75" customHeight="1" x14ac:dyDescent="0.15"/>
    <row r="55" ht="12.75" customHeight="1" x14ac:dyDescent="0.15"/>
    <row r="60" ht="18.75" customHeight="1" x14ac:dyDescent="0.15"/>
    <row r="61" ht="18" customHeight="1" x14ac:dyDescent="0.15"/>
    <row r="67" ht="21.75" customHeight="1" x14ac:dyDescent="0.15"/>
    <row r="68" ht="36.75" customHeight="1" x14ac:dyDescent="0.15"/>
    <row r="71" ht="15.75" customHeight="1" x14ac:dyDescent="0.15"/>
    <row r="85" ht="15.75" customHeight="1" x14ac:dyDescent="0.15"/>
    <row r="106" ht="27" customHeight="1" x14ac:dyDescent="0.15"/>
    <row r="126" ht="16.5" customHeight="1" x14ac:dyDescent="0.15"/>
  </sheetData>
  <sheetProtection sheet="1" objects="1" scenarios="1" selectLockedCells="1"/>
  <mergeCells count="3">
    <mergeCell ref="A1:I3"/>
    <mergeCell ref="A16:C17"/>
    <mergeCell ref="H16:I1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1"/>
  <sheetViews>
    <sheetView showZeros="0" workbookViewId="0">
      <selection activeCell="B21" sqref="B21"/>
    </sheetView>
  </sheetViews>
  <sheetFormatPr baseColWidth="10" defaultColWidth="8.83203125" defaultRowHeight="13" x14ac:dyDescent="0.15"/>
  <cols>
    <col min="1" max="1" width="19.83203125" customWidth="1"/>
    <col min="2" max="2" width="12.5" customWidth="1"/>
    <col min="3" max="3" width="13.6640625" customWidth="1"/>
    <col min="4" max="4" width="2.5" customWidth="1"/>
    <col min="5" max="5" width="16.1640625" customWidth="1"/>
    <col min="6" max="6" width="18.5" customWidth="1"/>
    <col min="7" max="7" width="2.1640625" customWidth="1"/>
    <col min="8" max="9" width="17.5" customWidth="1"/>
    <col min="10" max="10" width="16.5" customWidth="1"/>
  </cols>
  <sheetData>
    <row r="1" spans="1:10" x14ac:dyDescent="0.15">
      <c r="A1" s="171" t="s">
        <v>169</v>
      </c>
      <c r="B1" s="172"/>
      <c r="C1" s="172"/>
      <c r="D1" s="172"/>
      <c r="E1" s="172"/>
      <c r="F1" s="172"/>
      <c r="G1" s="172"/>
      <c r="H1" s="172"/>
      <c r="I1" s="173"/>
    </row>
    <row r="2" spans="1:10" ht="11" customHeight="1" x14ac:dyDescent="0.15">
      <c r="A2" s="174"/>
      <c r="B2" s="175"/>
      <c r="C2" s="175"/>
      <c r="D2" s="175"/>
      <c r="E2" s="175"/>
      <c r="F2" s="175"/>
      <c r="G2" s="175"/>
      <c r="H2" s="175"/>
      <c r="I2" s="176"/>
    </row>
    <row r="3" spans="1:10" hidden="1" x14ac:dyDescent="0.15">
      <c r="A3" s="177"/>
      <c r="B3" s="178"/>
      <c r="C3" s="178"/>
      <c r="D3" s="178"/>
      <c r="E3" s="178"/>
      <c r="F3" s="178"/>
      <c r="G3" s="178"/>
      <c r="H3" s="178"/>
      <c r="I3" s="179"/>
    </row>
    <row r="4" spans="1:10" ht="34.5" customHeight="1" thickBot="1" x14ac:dyDescent="0.2">
      <c r="A4" s="25" t="s">
        <v>75</v>
      </c>
      <c r="B4" s="33" t="s">
        <v>122</v>
      </c>
      <c r="C4" s="71" t="s">
        <v>121</v>
      </c>
      <c r="D4" s="33"/>
      <c r="E4" s="33" t="s">
        <v>123</v>
      </c>
      <c r="F4" s="71" t="s">
        <v>126</v>
      </c>
      <c r="G4" s="33"/>
      <c r="H4" s="33" t="s">
        <v>124</v>
      </c>
      <c r="I4" s="33" t="s">
        <v>125</v>
      </c>
    </row>
    <row r="5" spans="1:10" ht="15" thickTop="1" x14ac:dyDescent="0.15">
      <c r="A5" s="41" t="s">
        <v>138</v>
      </c>
      <c r="B5" s="32"/>
      <c r="C5" s="32"/>
      <c r="D5" s="35"/>
      <c r="E5" s="32"/>
      <c r="F5" s="32"/>
      <c r="G5" s="43"/>
      <c r="H5" s="24">
        <f>B5+E5</f>
        <v>0</v>
      </c>
      <c r="I5" s="24">
        <f>C5+F5</f>
        <v>0</v>
      </c>
    </row>
    <row r="6" spans="1:10" ht="14" x14ac:dyDescent="0.15">
      <c r="A6" s="41" t="s">
        <v>139</v>
      </c>
      <c r="B6" s="32"/>
      <c r="C6" s="32"/>
      <c r="D6" s="35"/>
      <c r="E6" s="32"/>
      <c r="F6" s="32"/>
      <c r="G6" s="43"/>
      <c r="H6" s="24">
        <f t="shared" ref="H6:I12" si="0">B6+E6</f>
        <v>0</v>
      </c>
      <c r="I6" s="24">
        <f t="shared" si="0"/>
        <v>0</v>
      </c>
    </row>
    <row r="7" spans="1:10" ht="14" x14ac:dyDescent="0.15">
      <c r="A7" s="41" t="s">
        <v>140</v>
      </c>
      <c r="B7" s="32"/>
      <c r="C7" s="32"/>
      <c r="D7" s="35"/>
      <c r="E7" s="32"/>
      <c r="F7" s="32"/>
      <c r="G7" s="43"/>
      <c r="H7" s="24">
        <f t="shared" si="0"/>
        <v>0</v>
      </c>
      <c r="I7" s="24">
        <f t="shared" si="0"/>
        <v>0</v>
      </c>
    </row>
    <row r="8" spans="1:10" ht="14" x14ac:dyDescent="0.15">
      <c r="A8" s="41" t="s">
        <v>10</v>
      </c>
      <c r="B8" s="32"/>
      <c r="C8" s="32"/>
      <c r="D8" s="35"/>
      <c r="E8" s="32"/>
      <c r="F8" s="32"/>
      <c r="G8" s="43"/>
      <c r="H8" s="24">
        <f t="shared" si="0"/>
        <v>0</v>
      </c>
      <c r="I8" s="24">
        <f t="shared" si="0"/>
        <v>0</v>
      </c>
    </row>
    <row r="9" spans="1:10" x14ac:dyDescent="0.15">
      <c r="B9" s="32"/>
      <c r="C9" s="32"/>
      <c r="D9" s="35"/>
      <c r="E9" s="32"/>
      <c r="F9" s="32"/>
      <c r="G9" s="43"/>
      <c r="H9" s="24">
        <f t="shared" si="0"/>
        <v>0</v>
      </c>
      <c r="I9" s="24">
        <f t="shared" si="0"/>
        <v>0</v>
      </c>
    </row>
    <row r="10" spans="1:10" x14ac:dyDescent="0.15">
      <c r="A10" s="41"/>
      <c r="B10" s="32"/>
      <c r="C10" s="32"/>
      <c r="D10" s="35"/>
      <c r="E10" s="32"/>
      <c r="F10" s="32"/>
      <c r="G10" s="43"/>
      <c r="H10" s="24">
        <f t="shared" si="0"/>
        <v>0</v>
      </c>
      <c r="I10" s="24">
        <f t="shared" si="0"/>
        <v>0</v>
      </c>
    </row>
    <row r="11" spans="1:10" x14ac:dyDescent="0.15">
      <c r="A11" s="41"/>
      <c r="B11" s="32"/>
      <c r="C11" s="32"/>
      <c r="D11" s="35"/>
      <c r="E11" s="32"/>
      <c r="F11" s="32"/>
      <c r="G11" s="43"/>
      <c r="H11" s="24">
        <f t="shared" si="0"/>
        <v>0</v>
      </c>
      <c r="I11" s="24">
        <f t="shared" si="0"/>
        <v>0</v>
      </c>
    </row>
    <row r="12" spans="1:10" x14ac:dyDescent="0.15">
      <c r="A12" s="41"/>
      <c r="B12" s="16"/>
      <c r="C12" s="29"/>
      <c r="D12" s="42"/>
      <c r="E12" s="16"/>
      <c r="F12" s="29"/>
      <c r="G12" s="43"/>
      <c r="H12" s="24">
        <f t="shared" si="0"/>
        <v>0</v>
      </c>
      <c r="I12" s="24">
        <f t="shared" si="0"/>
        <v>0</v>
      </c>
    </row>
    <row r="13" spans="1:10" ht="5.5" customHeight="1" x14ac:dyDescent="0.15">
      <c r="A13" s="1"/>
      <c r="B13" s="11"/>
      <c r="C13" s="15"/>
      <c r="D13" s="43"/>
      <c r="E13" s="11"/>
      <c r="F13" s="15"/>
      <c r="G13" s="43"/>
      <c r="H13" s="12"/>
      <c r="I13" s="12"/>
    </row>
    <row r="14" spans="1:10" ht="14" x14ac:dyDescent="0.15">
      <c r="A14" s="1" t="s">
        <v>12</v>
      </c>
      <c r="B14" s="13">
        <f>SUM(B5:B12)</f>
        <v>0</v>
      </c>
      <c r="C14" s="14">
        <f>SUM(C5:C12)</f>
        <v>0</v>
      </c>
      <c r="D14" s="44"/>
      <c r="E14" s="13">
        <f>SUM(E5:E12)</f>
        <v>0</v>
      </c>
      <c r="F14" s="14">
        <f>SUM(F5:F12)</f>
        <v>0</v>
      </c>
      <c r="G14" s="44"/>
      <c r="H14" s="13">
        <f>SUM(B14+E14)</f>
        <v>0</v>
      </c>
      <c r="I14" s="14">
        <f>SUM(C14+F14)</f>
        <v>0</v>
      </c>
    </row>
    <row r="16" spans="1:10" x14ac:dyDescent="0.15">
      <c r="A16" s="180" t="s">
        <v>170</v>
      </c>
      <c r="B16" s="181"/>
      <c r="C16" s="182"/>
      <c r="I16" s="180" t="s">
        <v>163</v>
      </c>
      <c r="J16" s="182"/>
    </row>
    <row r="17" spans="1:10" ht="8.25" customHeight="1" x14ac:dyDescent="0.15">
      <c r="A17" s="183"/>
      <c r="B17" s="184"/>
      <c r="C17" s="185"/>
      <c r="I17" s="183"/>
      <c r="J17" s="185"/>
    </row>
    <row r="18" spans="1:10" ht="41.5" customHeight="1" thickBot="1" x14ac:dyDescent="0.2">
      <c r="A18" s="25" t="s">
        <v>22</v>
      </c>
      <c r="B18" s="33" t="s">
        <v>76</v>
      </c>
      <c r="C18" s="33" t="s">
        <v>77</v>
      </c>
      <c r="F18" s="35" t="s">
        <v>172</v>
      </c>
      <c r="G18" s="36"/>
      <c r="H18" s="48" t="s">
        <v>171</v>
      </c>
      <c r="I18" s="78" t="s">
        <v>83</v>
      </c>
      <c r="J18" s="77" t="s">
        <v>84</v>
      </c>
    </row>
    <row r="19" spans="1:10" ht="15" thickTop="1" x14ac:dyDescent="0.15">
      <c r="A19" s="75" t="str">
        <f>'Defined PPE sets'!A5</f>
        <v>Gloves, 12"</v>
      </c>
      <c r="B19" s="30">
        <v>0</v>
      </c>
      <c r="C19" s="31">
        <f>($H$14*'Defined PPE sets'!J5+$I$14*'Defined PPE sets'!K5)*$F$19</f>
        <v>0</v>
      </c>
      <c r="F19" s="76">
        <v>1</v>
      </c>
      <c r="G19" s="37"/>
      <c r="H19" s="80">
        <v>1</v>
      </c>
      <c r="I19" s="79">
        <f>C19*$J$19</f>
        <v>0</v>
      </c>
      <c r="J19" s="57">
        <v>1</v>
      </c>
    </row>
    <row r="20" spans="1:10" ht="28" x14ac:dyDescent="0.15">
      <c r="A20" s="75" t="str">
        <f>'Defined PPE sets'!A6</f>
        <v>Shoe Covers, Fluid Impermeable</v>
      </c>
      <c r="B20" s="32">
        <v>0</v>
      </c>
      <c r="C20" s="31">
        <f>($H$14*'Defined PPE sets'!J6+$I$14*'Defined PPE sets'!K6)*$F$19</f>
        <v>0</v>
      </c>
      <c r="I20" s="59">
        <f t="shared" ref="I20:I30" si="1">C20*$J$19</f>
        <v>0</v>
      </c>
    </row>
    <row r="21" spans="1:10" ht="14" x14ac:dyDescent="0.15">
      <c r="A21" s="75" t="str">
        <f>'Defined PPE sets'!A7</f>
        <v xml:space="preserve">Fluid impervious gown </v>
      </c>
      <c r="B21" s="32">
        <v>0</v>
      </c>
      <c r="C21" s="31">
        <f>($H$14*'Defined PPE sets'!J7+$I$14*'Defined PPE sets'!K7)*$F$19</f>
        <v>0</v>
      </c>
      <c r="I21" s="59">
        <f t="shared" si="1"/>
        <v>0</v>
      </c>
    </row>
    <row r="22" spans="1:10" ht="28" x14ac:dyDescent="0.15">
      <c r="A22" s="75" t="str">
        <f>'Defined PPE sets'!A8</f>
        <v>PAPR Hood, impermeable</v>
      </c>
      <c r="B22" s="32">
        <v>0</v>
      </c>
      <c r="C22" s="31">
        <f>($H$14*'Defined PPE sets'!J8+$I$14*'Defined PPE sets'!K8)*$F$19</f>
        <v>0</v>
      </c>
      <c r="I22" s="59">
        <f t="shared" si="1"/>
        <v>0</v>
      </c>
    </row>
    <row r="23" spans="1:10" ht="14" x14ac:dyDescent="0.15">
      <c r="A23" s="75" t="str">
        <f>'Defined PPE sets'!A9</f>
        <v>PAPR filters</v>
      </c>
      <c r="B23" s="32">
        <v>0</v>
      </c>
      <c r="C23" s="31">
        <f>($H$14*'Defined PPE sets'!J9+$I$14*'Defined PPE sets'!K9)*$F$19</f>
        <v>0</v>
      </c>
      <c r="I23" s="59">
        <f t="shared" si="1"/>
        <v>0</v>
      </c>
    </row>
    <row r="24" spans="1:10" ht="14" x14ac:dyDescent="0.15">
      <c r="A24" s="75" t="str">
        <f>'Defined PPE sets'!A10</f>
        <v>Eye Protection</v>
      </c>
      <c r="B24" s="32">
        <v>0</v>
      </c>
      <c r="C24" s="31">
        <f>($H$14*'Defined PPE sets'!J10+$I$14*'Defined PPE sets'!K10)*$F$19</f>
        <v>0</v>
      </c>
      <c r="I24" s="59">
        <f t="shared" si="1"/>
        <v>0</v>
      </c>
    </row>
    <row r="25" spans="1:10" ht="14" x14ac:dyDescent="0.15">
      <c r="A25" s="75" t="str">
        <f>'Defined PPE sets'!A11</f>
        <v>N95</v>
      </c>
      <c r="B25" s="32">
        <v>0</v>
      </c>
      <c r="C25" s="31">
        <f>($H$14*'Defined PPE sets'!J11+$I$14*'Defined PPE sets'!K11)*$F$19</f>
        <v>0</v>
      </c>
      <c r="I25" s="59">
        <f t="shared" si="1"/>
        <v>0</v>
      </c>
    </row>
    <row r="26" spans="1:10" ht="14" x14ac:dyDescent="0.15">
      <c r="A26" s="75" t="str">
        <f>'Defined PPE sets'!A12</f>
        <v>Surgical Masks</v>
      </c>
      <c r="B26" s="32">
        <v>0</v>
      </c>
      <c r="C26" s="31">
        <f>($H$14*'Defined PPE sets'!J12+$I$14*'Defined PPE sets'!K12)*$F$19</f>
        <v>0</v>
      </c>
      <c r="I26" s="59">
        <f t="shared" si="1"/>
        <v>0</v>
      </c>
    </row>
    <row r="27" spans="1:10" x14ac:dyDescent="0.15">
      <c r="A27" s="75">
        <f>'Defined PPE sets'!W13</f>
        <v>0</v>
      </c>
      <c r="B27" s="32">
        <v>0</v>
      </c>
      <c r="C27" s="31">
        <f>($B$14*'Defined PPE sets'!J13+$C$14*'Defined PPE sets'!K13)*$F$19</f>
        <v>0</v>
      </c>
      <c r="I27" s="59">
        <f t="shared" si="1"/>
        <v>0</v>
      </c>
    </row>
    <row r="28" spans="1:10" x14ac:dyDescent="0.15">
      <c r="A28" s="75">
        <f>'Defined PPE sets'!W14</f>
        <v>0</v>
      </c>
      <c r="B28" s="32">
        <v>0</v>
      </c>
      <c r="C28" s="31">
        <f>($B$14*'Defined PPE sets'!J14+$C$14*'Defined PPE sets'!K14)*$F$19</f>
        <v>0</v>
      </c>
      <c r="I28" s="59">
        <f t="shared" ref="I28" si="2">C28*$J$19</f>
        <v>0</v>
      </c>
    </row>
    <row r="29" spans="1:10" x14ac:dyDescent="0.15">
      <c r="A29" s="75">
        <f>'Defined PPE sets'!W15</f>
        <v>0</v>
      </c>
      <c r="B29" s="32">
        <v>0</v>
      </c>
      <c r="C29" s="31">
        <f>($H$14*'Defined PPE sets'!J15+$I$14*'Defined PPE sets'!K15)*$F$19</f>
        <v>0</v>
      </c>
      <c r="I29" s="59">
        <f t="shared" si="1"/>
        <v>0</v>
      </c>
    </row>
    <row r="30" spans="1:10" x14ac:dyDescent="0.15">
      <c r="A30" s="75">
        <f>'Defined PPE sets'!W16</f>
        <v>0</v>
      </c>
      <c r="B30" s="32">
        <v>0</v>
      </c>
      <c r="C30" s="31">
        <f>$H$13*'Defined PPE sets'!J16+$I$13*'Defined PPE sets'!IM5</f>
        <v>0</v>
      </c>
      <c r="I30" s="59">
        <f t="shared" si="1"/>
        <v>0</v>
      </c>
    </row>
    <row r="31" spans="1:10" x14ac:dyDescent="0.15">
      <c r="A31" s="75">
        <f>'Defined PPE sets'!W17</f>
        <v>0</v>
      </c>
      <c r="B31" s="32">
        <v>0</v>
      </c>
      <c r="C31" s="31">
        <f>$H$13*'Defined PPE sets'!J17+$I$13*'Defined PPE sets'!IM6</f>
        <v>0</v>
      </c>
      <c r="I31" s="59">
        <f t="shared" ref="I31" si="3">C31*$J$19</f>
        <v>0</v>
      </c>
    </row>
  </sheetData>
  <sheetProtection sheet="1" objects="1" scenarios="1" selectLockedCells="1"/>
  <mergeCells count="3">
    <mergeCell ref="A1:I3"/>
    <mergeCell ref="A16:C17"/>
    <mergeCell ref="I16:J1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AC212541F0DA4FB9D4EBD3907D7FA8" ma:contentTypeVersion="2" ma:contentTypeDescription="Create a new document." ma:contentTypeScope="" ma:versionID="16d340de0a9e841d219a639bc8e5254f">
  <xsd:schema xmlns:xsd="http://www.w3.org/2001/XMLSchema" xmlns:xs="http://www.w3.org/2001/XMLSchema" xmlns:p="http://schemas.microsoft.com/office/2006/metadata/properties" xmlns:ns2="44b85a16-aa38-4898-bb36-af4581e29745" targetNamespace="http://schemas.microsoft.com/office/2006/metadata/properties" ma:root="true" ma:fieldsID="bbf6d6ac5da3b6abb00890b471525ff2" ns2:_="">
    <xsd:import namespace="44b85a16-aa38-4898-bb36-af4581e29745"/>
    <xsd:element name="properties">
      <xsd:complexType>
        <xsd:sequence>
          <xsd:element name="documentManagement">
            <xsd:complexType>
              <xsd:all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85a16-aa38-4898-bb36-af4581e29745" elementFormDefault="qualified">
    <xsd:import namespace="http://schemas.microsoft.com/office/2006/documentManagement/types"/>
    <xsd:import namespace="http://schemas.microsoft.com/office/infopath/2007/PartnerControls"/>
    <xsd:element name="Status" ma:index="8" nillable="true" ma:displayName="Status" ma:format="Dropdown" ma:internalName="Status">
      <xsd:simpleType>
        <xsd:restriction base="dms:Choice">
          <xsd:enumeration value="New"/>
          <xsd:enumeration value="Pending Review"/>
          <xsd:enumeration value="Draft"/>
          <xsd:enumeration value="Approved"/>
          <xsd:enumeration value="Complet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44b85a16-aa38-4898-bb36-af4581e29745">Draft</Status>
  </documentManagement>
</p:properties>
</file>

<file path=customXml/itemProps1.xml><?xml version="1.0" encoding="utf-8"?>
<ds:datastoreItem xmlns:ds="http://schemas.openxmlformats.org/officeDocument/2006/customXml" ds:itemID="{DDDC7FE9-4DE0-43C9-9416-F4C924A81A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b85a16-aa38-4898-bb36-af4581e297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B49E58-4CDE-43BE-AE1F-31D917D57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921F2E-F721-4F48-95D3-C866BA8BB197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44b85a16-aa38-4898-bb36-af4581e2974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4</vt:i4>
      </vt:variant>
    </vt:vector>
  </HeadingPairs>
  <TitlesOfParts>
    <vt:vector size="23" baseType="lpstr">
      <vt:lpstr>Directions</vt:lpstr>
      <vt:lpstr>Sustainment Totals</vt:lpstr>
      <vt:lpstr>Initial Day</vt:lpstr>
      <vt:lpstr>Training</vt:lpstr>
      <vt:lpstr>Supplies</vt:lpstr>
      <vt:lpstr>Initial - EMS</vt:lpstr>
      <vt:lpstr>Initial Area 1</vt:lpstr>
      <vt:lpstr>Addl Initial Areas</vt:lpstr>
      <vt:lpstr>Initial Area w Response Teams</vt:lpstr>
      <vt:lpstr>ME</vt:lpstr>
      <vt:lpstr>Inpatient 1</vt:lpstr>
      <vt:lpstr>Initial Area 2</vt:lpstr>
      <vt:lpstr>Inpatient 2</vt:lpstr>
      <vt:lpstr>Initial Area 3</vt:lpstr>
      <vt:lpstr>Inpatient 3</vt:lpstr>
      <vt:lpstr>Sustainment PPE</vt:lpstr>
      <vt:lpstr>Defined PPE sets</vt:lpstr>
      <vt:lpstr>stock</vt:lpstr>
      <vt:lpstr>Usage by work area</vt:lpstr>
      <vt:lpstr>'Initial Area 1'!Print_Area</vt:lpstr>
      <vt:lpstr>'Initial Day'!Print_Area</vt:lpstr>
      <vt:lpstr>'Sustainment Totals'!Print_Area</vt:lpstr>
      <vt:lpstr>Training!Print_Area</vt:lpstr>
    </vt:vector>
  </TitlesOfParts>
  <Company>Mayo Clinic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M Johnson</dc:creator>
  <cp:lastModifiedBy>Microsoft Office User</cp:lastModifiedBy>
  <cp:lastPrinted>2014-11-06T14:10:17Z</cp:lastPrinted>
  <dcterms:created xsi:type="dcterms:W3CDTF">2014-10-31T12:09:22Z</dcterms:created>
  <dcterms:modified xsi:type="dcterms:W3CDTF">2020-03-23T15:16:47Z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0x010100B3AC212541F0DA4FB9D4EBD3907D7FA8</vt:lpwstr>
  </property>
</Properties>
</file>